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登记表" sheetId="1" r:id="rId1"/>
  </sheets>
  <definedNames>
    <definedName name="_xlnm._FilterDatabase" localSheetId="0" hidden="1">登记表!$A$4:$R$93</definedName>
  </definedNames>
  <calcPr calcId="144525"/>
</workbook>
</file>

<file path=xl/sharedStrings.xml><?xml version="1.0" encoding="utf-8"?>
<sst xmlns="http://schemas.openxmlformats.org/spreadsheetml/2006/main" count="384" uniqueCount="299">
  <si>
    <t>2022年预存回馈活动登记表</t>
  </si>
  <si>
    <t>项目：</t>
  </si>
  <si>
    <t>单位：元</t>
  </si>
  <si>
    <t>受理日期</t>
  </si>
  <si>
    <t>房号</t>
  </si>
  <si>
    <t>姓名</t>
  </si>
  <si>
    <t>面积</t>
  </si>
  <si>
    <t>单价</t>
  </si>
  <si>
    <t>预存期间</t>
  </si>
  <si>
    <t>预存金额</t>
  </si>
  <si>
    <t>票据号</t>
  </si>
  <si>
    <t>经办</t>
  </si>
  <si>
    <t>上级复核</t>
  </si>
  <si>
    <t>备注</t>
  </si>
  <si>
    <t>年</t>
  </si>
  <si>
    <t>月</t>
  </si>
  <si>
    <t>日</t>
  </si>
  <si>
    <t>管理费</t>
  </si>
  <si>
    <t>公摊费</t>
  </si>
  <si>
    <t>合计</t>
  </si>
  <si>
    <t>回馈比例</t>
  </si>
  <si>
    <t>回馈金额</t>
  </si>
  <si>
    <t>实缴金额</t>
  </si>
  <si>
    <t>03-05-503</t>
  </si>
  <si>
    <t>朱丽芳;陈胜靖</t>
  </si>
  <si>
    <t>2023.01.01-2023.12.30</t>
  </si>
  <si>
    <t>rxf0003872</t>
  </si>
  <si>
    <t>王一</t>
  </si>
  <si>
    <t>李经理</t>
  </si>
  <si>
    <t>03-01-105</t>
  </si>
  <si>
    <t>刘金花;吴洪添</t>
  </si>
  <si>
    <t>rxf0003911</t>
  </si>
  <si>
    <t>11-16-1602</t>
  </si>
  <si>
    <t>徐俊林</t>
  </si>
  <si>
    <t xml:space="preserve"> rxf0003915</t>
  </si>
  <si>
    <t>10-23-2305</t>
  </si>
  <si>
    <t>庄少磊</t>
  </si>
  <si>
    <t xml:space="preserve"> rxf0003918</t>
  </si>
  <si>
    <t>15-03-302</t>
  </si>
  <si>
    <t>蔡益能;方雪萍</t>
  </si>
  <si>
    <t xml:space="preserve"> rxf0003922</t>
  </si>
  <si>
    <t>10-13-1303</t>
  </si>
  <si>
    <t>郑顺婷</t>
  </si>
  <si>
    <t>rxf0003929</t>
  </si>
  <si>
    <t>13-15-1502</t>
  </si>
  <si>
    <t>陈萍妹</t>
  </si>
  <si>
    <t xml:space="preserve"> rxf0003936</t>
  </si>
  <si>
    <t>11-26-2602</t>
  </si>
  <si>
    <t>林志腾</t>
  </si>
  <si>
    <t xml:space="preserve"> rxf0003938</t>
  </si>
  <si>
    <t>10-16-1601</t>
  </si>
  <si>
    <t>庄清乐</t>
  </si>
  <si>
    <t xml:space="preserve"> rxf0003941</t>
  </si>
  <si>
    <t>10-05-501</t>
  </si>
  <si>
    <t>林伟杰</t>
  </si>
  <si>
    <t xml:space="preserve"> rxf0003944</t>
  </si>
  <si>
    <t>12-09-903</t>
  </si>
  <si>
    <t>翁建光，林梅玉</t>
  </si>
  <si>
    <t xml:space="preserve"> rxf0003948</t>
  </si>
  <si>
    <t>11-28-2803</t>
  </si>
  <si>
    <t>朱芙蓉</t>
  </si>
  <si>
    <t xml:space="preserve"> rxf0003949</t>
  </si>
  <si>
    <t>10-28-2802</t>
  </si>
  <si>
    <t>陈丽玉</t>
  </si>
  <si>
    <t xml:space="preserve"> rxf0003951</t>
  </si>
  <si>
    <t>13-25-2503</t>
  </si>
  <si>
    <t>李莉</t>
  </si>
  <si>
    <t xml:space="preserve"> rxf0003954</t>
  </si>
  <si>
    <t>11-08-0805</t>
  </si>
  <si>
    <t>陈庆华;陈建梅</t>
  </si>
  <si>
    <t xml:space="preserve"> rxf0003958</t>
  </si>
  <si>
    <t>11-16-1603</t>
  </si>
  <si>
    <t>翁顺金</t>
  </si>
  <si>
    <t xml:space="preserve"> rxf0003961</t>
  </si>
  <si>
    <t>11-06-0605</t>
  </si>
  <si>
    <t>陈建华;叶宗英</t>
  </si>
  <si>
    <t>rxf0003972</t>
  </si>
  <si>
    <t>11-03-0301</t>
  </si>
  <si>
    <t>徐松锋</t>
  </si>
  <si>
    <t xml:space="preserve"> rxf0003995</t>
  </si>
  <si>
    <t>15-29-2903</t>
  </si>
  <si>
    <t>蔡春森;何群兰</t>
  </si>
  <si>
    <t xml:space="preserve"> rxf0004003</t>
  </si>
  <si>
    <t>11-07-0702</t>
  </si>
  <si>
    <t>张秀秀;陈煜</t>
  </si>
  <si>
    <t xml:space="preserve"> rxf0004008</t>
  </si>
  <si>
    <t>10-04-0402</t>
  </si>
  <si>
    <t>蔡晶晶;陆庆林</t>
  </si>
  <si>
    <t xml:space="preserve"> rxf0004016</t>
  </si>
  <si>
    <t>13-27-2705</t>
  </si>
  <si>
    <t>郑文付</t>
  </si>
  <si>
    <t xml:space="preserve"> rxf0004023</t>
  </si>
  <si>
    <t>10-22-2202</t>
  </si>
  <si>
    <t>林剑敏,黄雪娥</t>
  </si>
  <si>
    <t>押金转存415.42</t>
  </si>
  <si>
    <t>15-08-803</t>
  </si>
  <si>
    <t>郑永闪;邓益贞</t>
  </si>
  <si>
    <t xml:space="preserve"> rxf0004037</t>
  </si>
  <si>
    <t>11-12-1205</t>
  </si>
  <si>
    <t>蔡丽英,方俊鑫</t>
  </si>
  <si>
    <t>2023.02.01-2024.01.01</t>
  </si>
  <si>
    <t xml:space="preserve"> rxf0004109</t>
  </si>
  <si>
    <t>10-27-2702</t>
  </si>
  <si>
    <t>关志伟,谢玉妹</t>
  </si>
  <si>
    <t xml:space="preserve"> rxf0004111</t>
  </si>
  <si>
    <t>11-05-0505</t>
  </si>
  <si>
    <t>柯淑梅,唐国勇</t>
  </si>
  <si>
    <t>rxf0004113</t>
  </si>
  <si>
    <t>15-06-601</t>
  </si>
  <si>
    <t>戴志高,黄秀丽</t>
  </si>
  <si>
    <t>rxf0004119</t>
  </si>
  <si>
    <t>10-22-2205</t>
  </si>
  <si>
    <t>蔡良钦,夏丽琴</t>
  </si>
  <si>
    <t>rxf0004143</t>
  </si>
  <si>
    <t>15-31-3102</t>
  </si>
  <si>
    <t>吴黎娜</t>
  </si>
  <si>
    <t>rxf0004147</t>
  </si>
  <si>
    <t>06-03-306</t>
  </si>
  <si>
    <t>吴金贵</t>
  </si>
  <si>
    <t>rxf0004157</t>
  </si>
  <si>
    <t>13-01-105</t>
  </si>
  <si>
    <t>曾玉坤,张梅珍</t>
  </si>
  <si>
    <t>rxf0004177</t>
  </si>
  <si>
    <t>01-03-303</t>
  </si>
  <si>
    <t>胡超凡</t>
  </si>
  <si>
    <t>rxf0004180</t>
  </si>
  <si>
    <t>12-13-1301</t>
  </si>
  <si>
    <t>黄友铸</t>
  </si>
  <si>
    <t>rxf0004186</t>
  </si>
  <si>
    <t>08-05-501</t>
  </si>
  <si>
    <t>黄少伟,黄碧娟</t>
  </si>
  <si>
    <t>rxf0004232</t>
  </si>
  <si>
    <t>11-08-0803</t>
  </si>
  <si>
    <t>陈秋飞,黄朝霞</t>
  </si>
  <si>
    <t>rxf0004241</t>
  </si>
  <si>
    <t>10-06-0601</t>
  </si>
  <si>
    <t>刘建辉</t>
  </si>
  <si>
    <t>2023.01.01-2023.12.31</t>
  </si>
  <si>
    <t>rxf0004248</t>
  </si>
  <si>
    <t>11-12-1201</t>
  </si>
  <si>
    <t>林冬军,王书杰</t>
  </si>
  <si>
    <t>rxf0004260</t>
  </si>
  <si>
    <t>铁粉，23年已缴408.51元，实际补缴4493.61元，减免245.11元</t>
  </si>
  <si>
    <t>11-13-1301</t>
  </si>
  <si>
    <t>林冬霞</t>
  </si>
  <si>
    <t>rxf0004262</t>
  </si>
  <si>
    <t>10-15-1503</t>
  </si>
  <si>
    <t>林燕娜,吴志高</t>
  </si>
  <si>
    <t>rxf0004264</t>
  </si>
  <si>
    <t>铁粉，23年已缴3741.66元，实际补缴1247.22元，减免249.44元</t>
  </si>
  <si>
    <t>11-15-1502</t>
  </si>
  <si>
    <t>陈晓琳</t>
  </si>
  <si>
    <t>rxf0004265</t>
  </si>
  <si>
    <t>铁粉，23年已缴2581.92元，实际补缴857.64元，减免172.13元</t>
  </si>
  <si>
    <t>11-26-2605</t>
  </si>
  <si>
    <t>翁文武</t>
  </si>
  <si>
    <t>rxf0004266</t>
  </si>
  <si>
    <t>铁粉，23年已缴3676.59元，实际补缴1225.53元，减免245.11元</t>
  </si>
  <si>
    <t>01-03-305</t>
  </si>
  <si>
    <t>郭鸿鸣</t>
  </si>
  <si>
    <t>rxf0004274</t>
  </si>
  <si>
    <t>13-02-1803</t>
  </si>
  <si>
    <t>何东生,黄洋</t>
  </si>
  <si>
    <t>rxf0004284</t>
  </si>
  <si>
    <t>15-02-203</t>
  </si>
  <si>
    <t>佘勇,刘晶晶</t>
  </si>
  <si>
    <t>rxf0004287</t>
  </si>
  <si>
    <t>10-06-602</t>
  </si>
  <si>
    <t>陈玉清</t>
  </si>
  <si>
    <t>rxf0004272</t>
  </si>
  <si>
    <t>12-10-1005</t>
  </si>
  <si>
    <t>钱元武,钱丽玉</t>
  </si>
  <si>
    <t>rxf0004305</t>
  </si>
  <si>
    <t>11-07-0703</t>
  </si>
  <si>
    <t>林志铭</t>
  </si>
  <si>
    <t>rxf0004308</t>
  </si>
  <si>
    <t>12-28-2802</t>
  </si>
  <si>
    <t>刘国泰</t>
  </si>
  <si>
    <t>rxf0004310</t>
  </si>
  <si>
    <t>12-26-2602</t>
  </si>
  <si>
    <t>刘鲤梅,杨津南</t>
  </si>
  <si>
    <t>rxf0004312</t>
  </si>
  <si>
    <t>押金转存404.29</t>
  </si>
  <si>
    <t>10-11-1103</t>
  </si>
  <si>
    <t>林怀英,林建生</t>
  </si>
  <si>
    <t>rxf0004316</t>
  </si>
  <si>
    <t>12-12-1202</t>
  </si>
  <si>
    <t>林建山</t>
  </si>
  <si>
    <t>rxf0004318</t>
  </si>
  <si>
    <t>07-01-105</t>
  </si>
  <si>
    <t>徐素萍</t>
  </si>
  <si>
    <t>rxf0004321</t>
  </si>
  <si>
    <t>13-25-2505</t>
  </si>
  <si>
    <t>吴清贵,蔡瑞连</t>
  </si>
  <si>
    <t>rxf0004325</t>
  </si>
  <si>
    <t>10-25-2503</t>
  </si>
  <si>
    <t>郑雪琴,翁志启</t>
  </si>
  <si>
    <t>rxf0004328</t>
  </si>
  <si>
    <t>11-23-2302</t>
  </si>
  <si>
    <t>郑志成</t>
  </si>
  <si>
    <t>rxf0004331</t>
  </si>
  <si>
    <t>12-28-2801</t>
  </si>
  <si>
    <t>吴少华</t>
  </si>
  <si>
    <t>rxf0004333</t>
  </si>
  <si>
    <t>11-21-2103</t>
  </si>
  <si>
    <t>牛平</t>
  </si>
  <si>
    <t>rxf0004335</t>
  </si>
  <si>
    <t>预缴860.64</t>
  </si>
  <si>
    <t>11-10-1003</t>
  </si>
  <si>
    <t>陈赫,许珊珊</t>
  </si>
  <si>
    <t>rxf0004340</t>
  </si>
  <si>
    <t>01-05-501</t>
  </si>
  <si>
    <t>林壮</t>
  </si>
  <si>
    <t>rxf0004343</t>
  </si>
  <si>
    <t>10-14-1403</t>
  </si>
  <si>
    <t>杨常琳</t>
  </si>
  <si>
    <t>rxf0004346</t>
  </si>
  <si>
    <t>11-23-2305</t>
  </si>
  <si>
    <t>林艳红</t>
  </si>
  <si>
    <t>rxf0004349</t>
  </si>
  <si>
    <t>11-20-2003</t>
  </si>
  <si>
    <t>周瑞永</t>
  </si>
  <si>
    <t>rxf0004351</t>
  </si>
  <si>
    <t>11-28-2805</t>
  </si>
  <si>
    <t>林伟聪</t>
  </si>
  <si>
    <t>rxf0004354</t>
  </si>
  <si>
    <t>11-29-2905</t>
  </si>
  <si>
    <t>林艳缤</t>
  </si>
  <si>
    <t>rxf0004357</t>
  </si>
  <si>
    <t>11-20-0202</t>
  </si>
  <si>
    <t>周水燕,林元清</t>
  </si>
  <si>
    <t>rxf0004360</t>
  </si>
  <si>
    <t>06-05-507</t>
  </si>
  <si>
    <t>陈清坤</t>
  </si>
  <si>
    <t>rxf0004362</t>
  </si>
  <si>
    <t>10-25-2501</t>
  </si>
  <si>
    <t>胡洪珍</t>
  </si>
  <si>
    <t>rxf0004365</t>
  </si>
  <si>
    <t>11-12-1202</t>
  </si>
  <si>
    <t>林聪聪,蔡思圆</t>
  </si>
  <si>
    <t>rxf0004367</t>
  </si>
  <si>
    <t>11-30-3001</t>
  </si>
  <si>
    <t>詹金忠,陈玉凤</t>
  </si>
  <si>
    <t>2023.02.01-2024.01.31</t>
  </si>
  <si>
    <t>rxf0004369</t>
  </si>
  <si>
    <t>11-25-2502</t>
  </si>
  <si>
    <t>翁爱萍,吴建腾</t>
  </si>
  <si>
    <t>rxf0004371</t>
  </si>
  <si>
    <t>11-21-2101</t>
  </si>
  <si>
    <t>谢赛繁,许振良</t>
  </si>
  <si>
    <t>rxf0004373</t>
  </si>
  <si>
    <t>13-19-1902</t>
  </si>
  <si>
    <t>周滋伟</t>
  </si>
  <si>
    <t>rxf0004374</t>
  </si>
  <si>
    <t>11-22-2205</t>
  </si>
  <si>
    <t>邱祖煌,陈雪霞</t>
  </si>
  <si>
    <t>rxf0004376</t>
  </si>
  <si>
    <t>11-24-2401</t>
  </si>
  <si>
    <t>詹玉珠,陈开万</t>
  </si>
  <si>
    <t>rxf0004379</t>
  </si>
  <si>
    <t>15-12-1202</t>
  </si>
  <si>
    <t>黄荔芬,林振衡</t>
  </si>
  <si>
    <t>rxf0004383</t>
  </si>
  <si>
    <t>12-06-602</t>
  </si>
  <si>
    <t>林梅芬,林光</t>
  </si>
  <si>
    <t>rxf0004388</t>
  </si>
  <si>
    <t>15-20-2002</t>
  </si>
  <si>
    <t>李奕恬</t>
  </si>
  <si>
    <t>rxf0004401</t>
  </si>
  <si>
    <t>15-25-2502</t>
  </si>
  <si>
    <t>龚洪春,吴秋金</t>
  </si>
  <si>
    <t>rxf0004405</t>
  </si>
  <si>
    <t>05-02-207</t>
  </si>
  <si>
    <t>郑占智</t>
  </si>
  <si>
    <t>rxf0004410</t>
  </si>
  <si>
    <t>11-19-1902</t>
  </si>
  <si>
    <t>傅秋钦,俞建斌</t>
  </si>
  <si>
    <t>rxf0004413</t>
  </si>
  <si>
    <t>13-18-1805</t>
  </si>
  <si>
    <t>陈增城</t>
  </si>
  <si>
    <t>rxf0004415</t>
  </si>
  <si>
    <t>10-08-0801</t>
  </si>
  <si>
    <t>林辣娇,许志龙</t>
  </si>
  <si>
    <t>rxf0004417</t>
  </si>
  <si>
    <t>12-18-1801</t>
  </si>
  <si>
    <t>陈兆雄,任英</t>
  </si>
  <si>
    <t>rxf0004422</t>
  </si>
  <si>
    <t>03-05-501</t>
  </si>
  <si>
    <t>邱晓辉</t>
  </si>
  <si>
    <t>rxf0004426</t>
  </si>
  <si>
    <t>03-01-103</t>
  </si>
  <si>
    <t>林镇伟</t>
  </si>
  <si>
    <t>rxf0004428</t>
  </si>
  <si>
    <t>10-28-2803</t>
  </si>
  <si>
    <t>黄巧静,黄汉伟</t>
  </si>
  <si>
    <t>rxf0004439</t>
  </si>
  <si>
    <t>15-30-3002</t>
  </si>
  <si>
    <t>李秀香</t>
  </si>
  <si>
    <t>rxf0004442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</si>
</sst>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11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14" borderId="12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11" applyAlignment="1"/>
    <xf numFmtId="176" fontId="0" fillId="0" borderId="0" xfId="11" applyNumberFormat="1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9" fontId="2" fillId="0" borderId="0" xfId="11" applyFont="1" applyAlignment="1">
      <alignment horizontal="center" vertical="center"/>
    </xf>
    <xf numFmtId="176" fontId="2" fillId="0" borderId="0" xfId="11" applyNumberFormat="1" applyFont="1" applyAlignment="1">
      <alignment horizontal="center" vertical="center"/>
    </xf>
    <xf numFmtId="9" fontId="0" fillId="0" borderId="0" xfId="11" applyAlignment="1">
      <alignment vertical="center"/>
    </xf>
    <xf numFmtId="176" fontId="0" fillId="0" borderId="0" xfId="11" applyNumberForma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9" fontId="0" fillId="3" borderId="6" xfId="11" applyFill="1" applyBorder="1" applyAlignment="1">
      <alignment horizontal="center" vertical="center"/>
    </xf>
    <xf numFmtId="176" fontId="0" fillId="3" borderId="6" xfId="11" applyNumberForma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9" fontId="1" fillId="3" borderId="6" xfId="11" applyFont="1" applyFill="1" applyBorder="1" applyAlignment="1">
      <alignment horizontal="center" vertical="center"/>
    </xf>
    <xf numFmtId="176" fontId="1" fillId="3" borderId="6" xfId="11" applyNumberFormat="1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9" fontId="1" fillId="2" borderId="6" xfId="11" applyFont="1" applyFill="1" applyBorder="1" applyAlignment="1">
      <alignment horizontal="center" vertical="center"/>
    </xf>
    <xf numFmtId="176" fontId="1" fillId="2" borderId="6" xfId="11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1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showGridLines="0" tabSelected="1" topLeftCell="C1" workbookViewId="0">
      <pane ySplit="4" topLeftCell="A5" activePane="bottomLeft" state="frozen"/>
      <selection/>
      <selection pane="bottomLeft" activeCell="J2" sqref="J$1:J$1048576"/>
    </sheetView>
  </sheetViews>
  <sheetFormatPr defaultColWidth="9" defaultRowHeight="13.5"/>
  <cols>
    <col min="1" max="1" width="6.5" style="5" customWidth="1"/>
    <col min="2" max="3" width="5.25" style="5" customWidth="1"/>
    <col min="4" max="4" width="11.875" customWidth="1"/>
    <col min="5" max="5" width="17.125" customWidth="1"/>
    <col min="6" max="7" width="7.5" customWidth="1"/>
    <col min="8" max="8" width="21.6333333333333" customWidth="1"/>
    <col min="9" max="11" width="10.8833333333333" customWidth="1"/>
    <col min="12" max="13" width="11.3833333333333" style="6" customWidth="1"/>
    <col min="14" max="14" width="11.3833333333333" style="7" customWidth="1"/>
    <col min="15" max="15" width="14.5583333333333" style="5" customWidth="1"/>
    <col min="16" max="17" width="11.5583333333333" customWidth="1"/>
    <col min="18" max="18" width="55" customWidth="1"/>
  </cols>
  <sheetData>
    <row r="1" s="1" customFormat="1" ht="39" customHeight="1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19"/>
      <c r="M1" s="19"/>
      <c r="N1" s="20"/>
      <c r="O1" s="8"/>
      <c r="P1" s="8"/>
      <c r="Q1" s="8"/>
      <c r="R1" s="8"/>
    </row>
    <row r="2" s="1" customFormat="1" ht="21.95" customHeight="1" spans="1:18">
      <c r="A2" s="9" t="s">
        <v>1</v>
      </c>
      <c r="B2" s="9"/>
      <c r="C2" s="9"/>
      <c r="L2" s="21"/>
      <c r="M2" s="21"/>
      <c r="N2" s="22"/>
      <c r="O2" s="9"/>
      <c r="R2" s="37" t="s">
        <v>2</v>
      </c>
    </row>
    <row r="3" s="1" customFormat="1" ht="22" customHeight="1" spans="1:18">
      <c r="A3" s="10" t="s">
        <v>3</v>
      </c>
      <c r="B3" s="11"/>
      <c r="C3" s="12"/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23" t="s">
        <v>9</v>
      </c>
      <c r="J3" s="23"/>
      <c r="K3" s="23"/>
      <c r="L3" s="24"/>
      <c r="M3" s="24"/>
      <c r="N3" s="24"/>
      <c r="O3" s="13" t="s">
        <v>10</v>
      </c>
      <c r="P3" s="13" t="s">
        <v>11</v>
      </c>
      <c r="Q3" s="13" t="s">
        <v>12</v>
      </c>
      <c r="R3" s="13" t="s">
        <v>13</v>
      </c>
    </row>
    <row r="4" s="1" customFormat="1" ht="22" customHeight="1" spans="1:18">
      <c r="A4" s="13" t="s">
        <v>14</v>
      </c>
      <c r="B4" s="13" t="s">
        <v>15</v>
      </c>
      <c r="C4" s="13" t="s">
        <v>16</v>
      </c>
      <c r="D4" s="14"/>
      <c r="E4" s="14"/>
      <c r="F4" s="14"/>
      <c r="G4" s="14"/>
      <c r="H4" s="14"/>
      <c r="I4" s="23" t="s">
        <v>17</v>
      </c>
      <c r="J4" s="23" t="s">
        <v>18</v>
      </c>
      <c r="K4" s="25" t="s">
        <v>19</v>
      </c>
      <c r="L4" s="26" t="s">
        <v>20</v>
      </c>
      <c r="M4" s="26" t="s">
        <v>21</v>
      </c>
      <c r="N4" s="27" t="s">
        <v>22</v>
      </c>
      <c r="O4" s="14"/>
      <c r="P4" s="14"/>
      <c r="Q4" s="14"/>
      <c r="R4" s="14"/>
    </row>
    <row r="5" s="2" customFormat="1" ht="22" customHeight="1" spans="1:18">
      <c r="A5" s="15">
        <v>2022</v>
      </c>
      <c r="B5" s="15">
        <v>11</v>
      </c>
      <c r="C5" s="15">
        <v>16</v>
      </c>
      <c r="D5" s="15" t="s">
        <v>23</v>
      </c>
      <c r="E5" s="15" t="s">
        <v>24</v>
      </c>
      <c r="F5" s="15">
        <v>136.4</v>
      </c>
      <c r="G5" s="15">
        <v>4.2</v>
      </c>
      <c r="H5" s="15" t="s">
        <v>25</v>
      </c>
      <c r="I5" s="15">
        <v>6874.56</v>
      </c>
      <c r="J5" s="15">
        <v>500</v>
      </c>
      <c r="K5" s="28">
        <f>J5+I5</f>
        <v>7374.56</v>
      </c>
      <c r="L5" s="29">
        <f>IF(A5=2022,5%,IF(A5="",0,3%))</f>
        <v>0.05</v>
      </c>
      <c r="M5" s="30">
        <f>ROUND(I5*L5,2)</f>
        <v>343.73</v>
      </c>
      <c r="N5" s="30">
        <f>K5-M5</f>
        <v>7030.83</v>
      </c>
      <c r="O5" s="31" t="s">
        <v>26</v>
      </c>
      <c r="P5" s="15" t="s">
        <v>27</v>
      </c>
      <c r="Q5" s="15" t="s">
        <v>28</v>
      </c>
      <c r="R5" s="15"/>
    </row>
    <row r="6" s="2" customFormat="1" ht="22" customHeight="1" spans="1:18">
      <c r="A6" s="15">
        <v>2022</v>
      </c>
      <c r="B6" s="15">
        <v>11</v>
      </c>
      <c r="C6" s="15">
        <v>17</v>
      </c>
      <c r="D6" s="15" t="s">
        <v>29</v>
      </c>
      <c r="E6" s="15" t="s">
        <v>30</v>
      </c>
      <c r="F6" s="15">
        <v>151.3</v>
      </c>
      <c r="G6" s="15">
        <v>4.2</v>
      </c>
      <c r="H6" s="15" t="s">
        <v>25</v>
      </c>
      <c r="I6" s="15">
        <v>7625.52</v>
      </c>
      <c r="J6" s="15">
        <v>500</v>
      </c>
      <c r="K6" s="28">
        <f t="shared" ref="K6:K36" si="0">J6+I6</f>
        <v>8125.52</v>
      </c>
      <c r="L6" s="29">
        <f t="shared" ref="L6:L36" si="1">IF(A6=2022,5%,IF(A6="",0,3%))</f>
        <v>0.05</v>
      </c>
      <c r="M6" s="30">
        <f t="shared" ref="M6:M36" si="2">ROUND(I6*L6,2)</f>
        <v>381.28</v>
      </c>
      <c r="N6" s="30">
        <f t="shared" ref="N6:N36" si="3">K6-M6</f>
        <v>7744.24</v>
      </c>
      <c r="O6" s="31" t="s">
        <v>31</v>
      </c>
      <c r="P6" s="15"/>
      <c r="Q6" s="15"/>
      <c r="R6" s="15"/>
    </row>
    <row r="7" s="2" customFormat="1" ht="22" customHeight="1" spans="1:18">
      <c r="A7" s="15">
        <v>2022</v>
      </c>
      <c r="B7" s="15">
        <v>11</v>
      </c>
      <c r="C7" s="15">
        <v>17</v>
      </c>
      <c r="D7" s="15" t="s">
        <v>32</v>
      </c>
      <c r="E7" s="15" t="s">
        <v>33</v>
      </c>
      <c r="F7" s="15">
        <v>89.65</v>
      </c>
      <c r="G7" s="15">
        <v>3.2</v>
      </c>
      <c r="H7" s="15" t="s">
        <v>25</v>
      </c>
      <c r="I7" s="15">
        <v>3442.56</v>
      </c>
      <c r="J7" s="15">
        <v>500</v>
      </c>
      <c r="K7" s="28">
        <f t="shared" si="0"/>
        <v>3942.56</v>
      </c>
      <c r="L7" s="29">
        <f t="shared" si="1"/>
        <v>0.05</v>
      </c>
      <c r="M7" s="30">
        <f t="shared" si="2"/>
        <v>172.13</v>
      </c>
      <c r="N7" s="30">
        <f t="shared" si="3"/>
        <v>3770.43</v>
      </c>
      <c r="O7" s="32" t="s">
        <v>34</v>
      </c>
      <c r="P7" s="15"/>
      <c r="Q7" s="15"/>
      <c r="R7" s="15"/>
    </row>
    <row r="8" s="2" customFormat="1" ht="22" customHeight="1" spans="1:18">
      <c r="A8" s="15">
        <v>2022</v>
      </c>
      <c r="B8" s="15">
        <v>11</v>
      </c>
      <c r="C8" s="15">
        <v>17</v>
      </c>
      <c r="D8" s="15" t="s">
        <v>35</v>
      </c>
      <c r="E8" s="15" t="s">
        <v>36</v>
      </c>
      <c r="F8" s="15">
        <v>122.29</v>
      </c>
      <c r="G8" s="15">
        <v>3.2</v>
      </c>
      <c r="H8" s="15" t="s">
        <v>25</v>
      </c>
      <c r="I8" s="15">
        <v>4695.96</v>
      </c>
      <c r="J8" s="15">
        <v>500</v>
      </c>
      <c r="K8" s="28">
        <f t="shared" si="0"/>
        <v>5195.96</v>
      </c>
      <c r="L8" s="29">
        <f t="shared" si="1"/>
        <v>0.05</v>
      </c>
      <c r="M8" s="30">
        <f t="shared" si="2"/>
        <v>234.8</v>
      </c>
      <c r="N8" s="30">
        <f t="shared" si="3"/>
        <v>4961.16</v>
      </c>
      <c r="O8" s="31" t="s">
        <v>37</v>
      </c>
      <c r="P8" s="15"/>
      <c r="Q8" s="15"/>
      <c r="R8" s="15"/>
    </row>
    <row r="9" s="2" customFormat="1" ht="22" customHeight="1" spans="1:18">
      <c r="A9" s="15">
        <v>2022</v>
      </c>
      <c r="B9" s="15">
        <v>11</v>
      </c>
      <c r="C9" s="15">
        <v>18</v>
      </c>
      <c r="D9" s="15" t="s">
        <v>38</v>
      </c>
      <c r="E9" s="15" t="s">
        <v>39</v>
      </c>
      <c r="F9" s="15">
        <v>119.5</v>
      </c>
      <c r="G9" s="15">
        <v>3.2</v>
      </c>
      <c r="H9" s="15" t="s">
        <v>25</v>
      </c>
      <c r="I9" s="15">
        <v>4588.8</v>
      </c>
      <c r="J9" s="15">
        <v>500</v>
      </c>
      <c r="K9" s="28">
        <f t="shared" si="0"/>
        <v>5088.8</v>
      </c>
      <c r="L9" s="29">
        <f t="shared" si="1"/>
        <v>0.05</v>
      </c>
      <c r="M9" s="30">
        <f t="shared" si="2"/>
        <v>229.44</v>
      </c>
      <c r="N9" s="30">
        <f t="shared" si="3"/>
        <v>4859.36</v>
      </c>
      <c r="O9" s="31" t="s">
        <v>40</v>
      </c>
      <c r="P9" s="15"/>
      <c r="Q9" s="15"/>
      <c r="R9" s="15"/>
    </row>
    <row r="10" s="2" customFormat="1" ht="22" customHeight="1" spans="1:18">
      <c r="A10" s="15">
        <v>2022</v>
      </c>
      <c r="B10" s="15">
        <v>11</v>
      </c>
      <c r="C10" s="15">
        <v>19</v>
      </c>
      <c r="D10" s="15" t="s">
        <v>41</v>
      </c>
      <c r="E10" s="15" t="s">
        <v>42</v>
      </c>
      <c r="F10" s="15">
        <v>129.92</v>
      </c>
      <c r="G10" s="15">
        <v>3.2</v>
      </c>
      <c r="H10" s="15" t="s">
        <v>25</v>
      </c>
      <c r="I10" s="15">
        <v>4988.88</v>
      </c>
      <c r="J10" s="15">
        <v>500</v>
      </c>
      <c r="K10" s="28">
        <f t="shared" si="0"/>
        <v>5488.88</v>
      </c>
      <c r="L10" s="29">
        <f t="shared" si="1"/>
        <v>0.05</v>
      </c>
      <c r="M10" s="30">
        <f t="shared" si="2"/>
        <v>249.44</v>
      </c>
      <c r="N10" s="30">
        <f t="shared" si="3"/>
        <v>5239.44</v>
      </c>
      <c r="O10" s="31" t="s">
        <v>43</v>
      </c>
      <c r="P10" s="15"/>
      <c r="Q10" s="15"/>
      <c r="R10" s="15"/>
    </row>
    <row r="11" s="2" customFormat="1" ht="22" customHeight="1" spans="1:18">
      <c r="A11" s="15">
        <v>2022</v>
      </c>
      <c r="B11" s="15">
        <v>11</v>
      </c>
      <c r="C11" s="15">
        <v>20</v>
      </c>
      <c r="D11" s="15" t="s">
        <v>44</v>
      </c>
      <c r="E11" s="15" t="s">
        <v>45</v>
      </c>
      <c r="F11" s="15">
        <v>119.09</v>
      </c>
      <c r="G11" s="15">
        <v>3.2</v>
      </c>
      <c r="H11" s="15" t="s">
        <v>25</v>
      </c>
      <c r="I11" s="15">
        <v>4573.08</v>
      </c>
      <c r="J11" s="15">
        <v>500</v>
      </c>
      <c r="K11" s="28">
        <f t="shared" si="0"/>
        <v>5073.08</v>
      </c>
      <c r="L11" s="29">
        <f t="shared" si="1"/>
        <v>0.05</v>
      </c>
      <c r="M11" s="30">
        <f t="shared" si="2"/>
        <v>228.65</v>
      </c>
      <c r="N11" s="30">
        <f t="shared" si="3"/>
        <v>4844.43</v>
      </c>
      <c r="O11" s="31" t="s">
        <v>46</v>
      </c>
      <c r="P11" s="15"/>
      <c r="Q11" s="15"/>
      <c r="R11" s="15"/>
    </row>
    <row r="12" s="2" customFormat="1" ht="22" customHeight="1" spans="1:18">
      <c r="A12" s="15">
        <v>2022</v>
      </c>
      <c r="B12" s="15">
        <v>11</v>
      </c>
      <c r="C12" s="15">
        <v>21</v>
      </c>
      <c r="D12" s="15" t="s">
        <v>47</v>
      </c>
      <c r="E12" s="15" t="s">
        <v>48</v>
      </c>
      <c r="F12" s="15">
        <v>89.65</v>
      </c>
      <c r="G12" s="15">
        <v>3.2</v>
      </c>
      <c r="H12" s="15" t="s">
        <v>25</v>
      </c>
      <c r="I12" s="15">
        <v>3442.56</v>
      </c>
      <c r="J12" s="15">
        <v>300</v>
      </c>
      <c r="K12" s="28">
        <f t="shared" si="0"/>
        <v>3742.56</v>
      </c>
      <c r="L12" s="29">
        <f t="shared" si="1"/>
        <v>0.05</v>
      </c>
      <c r="M12" s="30">
        <f t="shared" si="2"/>
        <v>172.13</v>
      </c>
      <c r="N12" s="30">
        <f t="shared" si="3"/>
        <v>3570.43</v>
      </c>
      <c r="O12" s="31" t="s">
        <v>49</v>
      </c>
      <c r="P12" s="15"/>
      <c r="Q12" s="15"/>
      <c r="R12" s="15"/>
    </row>
    <row r="13" s="2" customFormat="1" ht="22" customHeight="1" spans="1:18">
      <c r="A13" s="15">
        <v>2022</v>
      </c>
      <c r="B13" s="15">
        <v>11</v>
      </c>
      <c r="C13" s="15">
        <v>21</v>
      </c>
      <c r="D13" s="15" t="s">
        <v>50</v>
      </c>
      <c r="E13" s="15" t="s">
        <v>51</v>
      </c>
      <c r="F13" s="15">
        <v>142.52</v>
      </c>
      <c r="G13" s="15">
        <v>3.2</v>
      </c>
      <c r="H13" s="15" t="s">
        <v>25</v>
      </c>
      <c r="I13" s="15">
        <v>5472.72</v>
      </c>
      <c r="J13" s="15">
        <v>314.22</v>
      </c>
      <c r="K13" s="28">
        <f t="shared" si="0"/>
        <v>5786.94</v>
      </c>
      <c r="L13" s="29">
        <f t="shared" si="1"/>
        <v>0.05</v>
      </c>
      <c r="M13" s="30">
        <f t="shared" si="2"/>
        <v>273.64</v>
      </c>
      <c r="N13" s="30">
        <f t="shared" si="3"/>
        <v>5513.3</v>
      </c>
      <c r="O13" s="31" t="s">
        <v>52</v>
      </c>
      <c r="P13" s="15"/>
      <c r="Q13" s="15"/>
      <c r="R13" s="15"/>
    </row>
    <row r="14" s="2" customFormat="1" ht="22" customHeight="1" spans="1:18">
      <c r="A14" s="15">
        <v>2022</v>
      </c>
      <c r="B14" s="15">
        <v>11</v>
      </c>
      <c r="C14" s="15">
        <v>21</v>
      </c>
      <c r="D14" s="15" t="s">
        <v>53</v>
      </c>
      <c r="E14" s="15" t="s">
        <v>54</v>
      </c>
      <c r="F14" s="15">
        <v>142.52</v>
      </c>
      <c r="G14" s="15">
        <v>3.2</v>
      </c>
      <c r="H14" s="15" t="s">
        <v>25</v>
      </c>
      <c r="I14" s="15">
        <v>5472.72</v>
      </c>
      <c r="J14" s="15">
        <v>514</v>
      </c>
      <c r="K14" s="28">
        <f t="shared" si="0"/>
        <v>5986.72</v>
      </c>
      <c r="L14" s="29">
        <f t="shared" si="1"/>
        <v>0.05</v>
      </c>
      <c r="M14" s="30">
        <f t="shared" si="2"/>
        <v>273.64</v>
      </c>
      <c r="N14" s="30">
        <f t="shared" si="3"/>
        <v>5713.08</v>
      </c>
      <c r="O14" s="31" t="s">
        <v>55</v>
      </c>
      <c r="P14" s="15"/>
      <c r="Q14" s="15"/>
      <c r="R14" s="15"/>
    </row>
    <row r="15" s="2" customFormat="1" ht="22" customHeight="1" spans="1:18">
      <c r="A15" s="15">
        <v>2022</v>
      </c>
      <c r="B15" s="15">
        <v>11</v>
      </c>
      <c r="C15" s="15">
        <v>21</v>
      </c>
      <c r="D15" s="15" t="s">
        <v>56</v>
      </c>
      <c r="E15" s="15" t="s">
        <v>57</v>
      </c>
      <c r="F15" s="15">
        <v>126.34</v>
      </c>
      <c r="G15" s="15">
        <v>3.2</v>
      </c>
      <c r="H15" s="15" t="s">
        <v>25</v>
      </c>
      <c r="I15" s="15">
        <v>4851.48</v>
      </c>
      <c r="J15" s="15">
        <v>300</v>
      </c>
      <c r="K15" s="28">
        <f t="shared" si="0"/>
        <v>5151.48</v>
      </c>
      <c r="L15" s="29">
        <f t="shared" si="1"/>
        <v>0.05</v>
      </c>
      <c r="M15" s="30">
        <f t="shared" si="2"/>
        <v>242.57</v>
      </c>
      <c r="N15" s="30">
        <f t="shared" si="3"/>
        <v>4908.91</v>
      </c>
      <c r="O15" s="31" t="s">
        <v>58</v>
      </c>
      <c r="P15" s="15"/>
      <c r="Q15" s="15"/>
      <c r="R15" s="15"/>
    </row>
    <row r="16" s="2" customFormat="1" ht="22" customHeight="1" spans="1:18">
      <c r="A16" s="15">
        <v>2022</v>
      </c>
      <c r="B16" s="15">
        <v>11</v>
      </c>
      <c r="C16" s="15">
        <v>22</v>
      </c>
      <c r="D16" s="15" t="s">
        <v>59</v>
      </c>
      <c r="E16" s="15" t="s">
        <v>60</v>
      </c>
      <c r="F16" s="15">
        <v>89.65</v>
      </c>
      <c r="G16" s="15">
        <v>3.2</v>
      </c>
      <c r="H16" s="15" t="s">
        <v>25</v>
      </c>
      <c r="I16" s="15">
        <v>3442.56</v>
      </c>
      <c r="J16" s="15">
        <v>500</v>
      </c>
      <c r="K16" s="28">
        <f t="shared" si="0"/>
        <v>3942.56</v>
      </c>
      <c r="L16" s="29">
        <f t="shared" si="1"/>
        <v>0.05</v>
      </c>
      <c r="M16" s="30">
        <f t="shared" si="2"/>
        <v>172.13</v>
      </c>
      <c r="N16" s="30">
        <f t="shared" si="3"/>
        <v>3770.43</v>
      </c>
      <c r="O16" s="31" t="s">
        <v>61</v>
      </c>
      <c r="P16" s="15"/>
      <c r="Q16" s="15"/>
      <c r="R16" s="15"/>
    </row>
    <row r="17" s="2" customFormat="1" ht="22" customHeight="1" spans="1:18">
      <c r="A17" s="15">
        <v>2022</v>
      </c>
      <c r="B17" s="15">
        <v>11</v>
      </c>
      <c r="C17" s="15">
        <v>22</v>
      </c>
      <c r="D17" s="15" t="s">
        <v>62</v>
      </c>
      <c r="E17" s="15" t="s">
        <v>63</v>
      </c>
      <c r="F17" s="15">
        <v>129.82</v>
      </c>
      <c r="G17" s="15">
        <v>3.2</v>
      </c>
      <c r="H17" s="15" t="s">
        <v>25</v>
      </c>
      <c r="I17" s="15">
        <v>4985.04</v>
      </c>
      <c r="J17" s="15">
        <v>494.11</v>
      </c>
      <c r="K17" s="28">
        <f t="shared" si="0"/>
        <v>5479.15</v>
      </c>
      <c r="L17" s="29">
        <f t="shared" si="1"/>
        <v>0.05</v>
      </c>
      <c r="M17" s="30">
        <f t="shared" si="2"/>
        <v>249.25</v>
      </c>
      <c r="N17" s="30">
        <f t="shared" si="3"/>
        <v>5229.9</v>
      </c>
      <c r="O17" s="31" t="s">
        <v>64</v>
      </c>
      <c r="P17" s="15"/>
      <c r="Q17" s="15"/>
      <c r="R17" s="15"/>
    </row>
    <row r="18" s="2" customFormat="1" ht="22" customHeight="1" spans="1:18">
      <c r="A18" s="15">
        <v>2022</v>
      </c>
      <c r="B18" s="15">
        <v>11</v>
      </c>
      <c r="C18" s="15">
        <v>22</v>
      </c>
      <c r="D18" s="15" t="s">
        <v>65</v>
      </c>
      <c r="E18" s="15" t="s">
        <v>66</v>
      </c>
      <c r="F18" s="15">
        <v>118.96</v>
      </c>
      <c r="G18" s="15">
        <v>3.2</v>
      </c>
      <c r="H18" s="15" t="s">
        <v>25</v>
      </c>
      <c r="I18" s="15">
        <v>4568.04</v>
      </c>
      <c r="J18" s="15">
        <v>400</v>
      </c>
      <c r="K18" s="28">
        <f t="shared" si="0"/>
        <v>4968.04</v>
      </c>
      <c r="L18" s="29">
        <f t="shared" si="1"/>
        <v>0.05</v>
      </c>
      <c r="M18" s="30">
        <f t="shared" si="2"/>
        <v>228.4</v>
      </c>
      <c r="N18" s="30">
        <f t="shared" si="3"/>
        <v>4739.64</v>
      </c>
      <c r="O18" s="31" t="s">
        <v>67</v>
      </c>
      <c r="P18" s="15"/>
      <c r="Q18" s="15"/>
      <c r="R18" s="15"/>
    </row>
    <row r="19" s="2" customFormat="1" ht="22" customHeight="1" spans="1:18">
      <c r="A19" s="15">
        <v>2022</v>
      </c>
      <c r="B19" s="15">
        <v>11</v>
      </c>
      <c r="C19" s="15">
        <v>23</v>
      </c>
      <c r="D19" s="15" t="s">
        <v>68</v>
      </c>
      <c r="E19" s="15" t="s">
        <v>69</v>
      </c>
      <c r="F19" s="15">
        <v>127.66</v>
      </c>
      <c r="G19" s="15">
        <v>3.2</v>
      </c>
      <c r="H19" s="15" t="s">
        <v>25</v>
      </c>
      <c r="I19" s="15">
        <v>4902.12</v>
      </c>
      <c r="J19" s="15">
        <v>500</v>
      </c>
      <c r="K19" s="28">
        <f t="shared" si="0"/>
        <v>5402.12</v>
      </c>
      <c r="L19" s="29">
        <f t="shared" si="1"/>
        <v>0.05</v>
      </c>
      <c r="M19" s="30">
        <f t="shared" si="2"/>
        <v>245.11</v>
      </c>
      <c r="N19" s="30">
        <f t="shared" si="3"/>
        <v>5157.01</v>
      </c>
      <c r="O19" s="31" t="s">
        <v>70</v>
      </c>
      <c r="P19" s="15"/>
      <c r="Q19" s="15"/>
      <c r="R19" s="15"/>
    </row>
    <row r="20" s="2" customFormat="1" ht="22" customHeight="1" spans="1:18">
      <c r="A20" s="15">
        <v>2022</v>
      </c>
      <c r="B20" s="15">
        <v>11</v>
      </c>
      <c r="C20" s="15">
        <v>23</v>
      </c>
      <c r="D20" s="15" t="s">
        <v>71</v>
      </c>
      <c r="E20" s="15" t="s">
        <v>72</v>
      </c>
      <c r="F20" s="15">
        <v>89.65</v>
      </c>
      <c r="G20" s="15">
        <v>3.2</v>
      </c>
      <c r="H20" s="15" t="s">
        <v>25</v>
      </c>
      <c r="I20" s="15">
        <v>3442.56</v>
      </c>
      <c r="J20" s="15">
        <v>500</v>
      </c>
      <c r="K20" s="28">
        <f t="shared" si="0"/>
        <v>3942.56</v>
      </c>
      <c r="L20" s="29">
        <f t="shared" si="1"/>
        <v>0.05</v>
      </c>
      <c r="M20" s="30">
        <f t="shared" si="2"/>
        <v>172.13</v>
      </c>
      <c r="N20" s="30">
        <f t="shared" si="3"/>
        <v>3770.43</v>
      </c>
      <c r="O20" s="31" t="s">
        <v>73</v>
      </c>
      <c r="P20" s="15"/>
      <c r="Q20" s="15"/>
      <c r="R20" s="15"/>
    </row>
    <row r="21" s="2" customFormat="1" ht="22" customHeight="1" spans="1:18">
      <c r="A21" s="15">
        <v>2022</v>
      </c>
      <c r="B21" s="15">
        <v>11</v>
      </c>
      <c r="C21" s="15">
        <v>24</v>
      </c>
      <c r="D21" s="15" t="s">
        <v>74</v>
      </c>
      <c r="E21" s="15" t="s">
        <v>75</v>
      </c>
      <c r="F21" s="15">
        <v>127.66</v>
      </c>
      <c r="G21" s="15">
        <v>3.2</v>
      </c>
      <c r="H21" s="15" t="s">
        <v>25</v>
      </c>
      <c r="I21" s="15">
        <v>4902.12</v>
      </c>
      <c r="J21" s="15">
        <v>500</v>
      </c>
      <c r="K21" s="28">
        <f t="shared" si="0"/>
        <v>5402.12</v>
      </c>
      <c r="L21" s="29">
        <f t="shared" si="1"/>
        <v>0.05</v>
      </c>
      <c r="M21" s="30">
        <f t="shared" si="2"/>
        <v>245.11</v>
      </c>
      <c r="N21" s="30">
        <f t="shared" si="3"/>
        <v>5157.01</v>
      </c>
      <c r="O21" s="31" t="s">
        <v>76</v>
      </c>
      <c r="P21" s="15"/>
      <c r="Q21" s="15"/>
      <c r="R21" s="15"/>
    </row>
    <row r="22" s="2" customFormat="1" ht="22" customHeight="1" spans="1:18">
      <c r="A22" s="15">
        <v>2022</v>
      </c>
      <c r="B22" s="15">
        <v>11</v>
      </c>
      <c r="C22" s="15">
        <v>25</v>
      </c>
      <c r="D22" s="15" t="s">
        <v>77</v>
      </c>
      <c r="E22" s="15" t="s">
        <v>78</v>
      </c>
      <c r="F22" s="15">
        <v>127.66</v>
      </c>
      <c r="G22" s="15">
        <v>3.2</v>
      </c>
      <c r="H22" s="15" t="s">
        <v>25</v>
      </c>
      <c r="I22" s="15">
        <v>4902.12</v>
      </c>
      <c r="J22" s="15">
        <v>500</v>
      </c>
      <c r="K22" s="28">
        <f t="shared" si="0"/>
        <v>5402.12</v>
      </c>
      <c r="L22" s="29">
        <f t="shared" si="1"/>
        <v>0.05</v>
      </c>
      <c r="M22" s="30">
        <f t="shared" si="2"/>
        <v>245.11</v>
      </c>
      <c r="N22" s="30">
        <f t="shared" si="3"/>
        <v>5157.01</v>
      </c>
      <c r="O22" s="31" t="s">
        <v>79</v>
      </c>
      <c r="P22" s="15"/>
      <c r="Q22" s="15"/>
      <c r="R22" s="15"/>
    </row>
    <row r="23" s="2" customFormat="1" ht="22" customHeight="1" spans="1:18">
      <c r="A23" s="15">
        <v>2022</v>
      </c>
      <c r="B23" s="15">
        <v>11</v>
      </c>
      <c r="C23" s="15">
        <v>25</v>
      </c>
      <c r="D23" s="15" t="s">
        <v>80</v>
      </c>
      <c r="E23" s="15" t="s">
        <v>81</v>
      </c>
      <c r="F23" s="16">
        <v>119.5</v>
      </c>
      <c r="G23" s="15">
        <v>3.2</v>
      </c>
      <c r="H23" s="15" t="s">
        <v>25</v>
      </c>
      <c r="I23" s="16">
        <v>4588.8</v>
      </c>
      <c r="J23" s="15">
        <v>500</v>
      </c>
      <c r="K23" s="28">
        <f t="shared" si="0"/>
        <v>5088.8</v>
      </c>
      <c r="L23" s="29">
        <f t="shared" si="1"/>
        <v>0.05</v>
      </c>
      <c r="M23" s="30">
        <f t="shared" si="2"/>
        <v>229.44</v>
      </c>
      <c r="N23" s="30">
        <f t="shared" si="3"/>
        <v>4859.36</v>
      </c>
      <c r="O23" s="31" t="s">
        <v>82</v>
      </c>
      <c r="P23" s="15"/>
      <c r="Q23" s="15"/>
      <c r="R23" s="15"/>
    </row>
    <row r="24" s="2" customFormat="1" ht="22" customHeight="1" spans="1:18">
      <c r="A24" s="15">
        <v>2022</v>
      </c>
      <c r="B24" s="15">
        <v>11</v>
      </c>
      <c r="C24" s="15">
        <v>26</v>
      </c>
      <c r="D24" s="15" t="s">
        <v>83</v>
      </c>
      <c r="E24" s="15" t="s">
        <v>84</v>
      </c>
      <c r="F24" s="15">
        <v>89.65</v>
      </c>
      <c r="G24" s="15">
        <v>3.2</v>
      </c>
      <c r="H24" s="15" t="s">
        <v>25</v>
      </c>
      <c r="I24" s="15">
        <v>3442.56</v>
      </c>
      <c r="J24" s="15">
        <v>500</v>
      </c>
      <c r="K24" s="28">
        <f t="shared" si="0"/>
        <v>3942.56</v>
      </c>
      <c r="L24" s="29">
        <f t="shared" si="1"/>
        <v>0.05</v>
      </c>
      <c r="M24" s="30">
        <f t="shared" si="2"/>
        <v>172.13</v>
      </c>
      <c r="N24" s="30">
        <f t="shared" si="3"/>
        <v>3770.43</v>
      </c>
      <c r="O24" s="31" t="s">
        <v>85</v>
      </c>
      <c r="P24" s="15"/>
      <c r="Q24" s="15"/>
      <c r="R24" s="15"/>
    </row>
    <row r="25" s="2" customFormat="1" ht="22" customHeight="1" spans="1:18">
      <c r="A25" s="15">
        <v>2022</v>
      </c>
      <c r="B25" s="15">
        <v>11</v>
      </c>
      <c r="C25" s="15">
        <v>28</v>
      </c>
      <c r="D25" s="15" t="s">
        <v>86</v>
      </c>
      <c r="E25" s="15" t="s">
        <v>87</v>
      </c>
      <c r="F25" s="15">
        <v>129.82</v>
      </c>
      <c r="G25" s="15">
        <v>3.2</v>
      </c>
      <c r="H25" s="15" t="s">
        <v>25</v>
      </c>
      <c r="I25" s="15">
        <v>4985.04</v>
      </c>
      <c r="J25" s="15">
        <v>500</v>
      </c>
      <c r="K25" s="28">
        <f t="shared" si="0"/>
        <v>5485.04</v>
      </c>
      <c r="L25" s="29">
        <f t="shared" si="1"/>
        <v>0.05</v>
      </c>
      <c r="M25" s="30">
        <f t="shared" si="2"/>
        <v>249.25</v>
      </c>
      <c r="N25" s="30">
        <f t="shared" si="3"/>
        <v>5235.79</v>
      </c>
      <c r="O25" s="31" t="s">
        <v>88</v>
      </c>
      <c r="P25" s="15"/>
      <c r="Q25" s="15"/>
      <c r="R25" s="15"/>
    </row>
    <row r="26" s="2" customFormat="1" ht="22" customHeight="1" spans="1:18">
      <c r="A26" s="15">
        <v>2022</v>
      </c>
      <c r="B26" s="15">
        <v>11</v>
      </c>
      <c r="C26" s="15">
        <v>29</v>
      </c>
      <c r="D26" s="15" t="s">
        <v>89</v>
      </c>
      <c r="E26" s="15" t="s">
        <v>90</v>
      </c>
      <c r="F26" s="15">
        <v>142.07</v>
      </c>
      <c r="G26" s="15">
        <v>3.2</v>
      </c>
      <c r="H26" s="15" t="s">
        <v>25</v>
      </c>
      <c r="I26" s="15">
        <v>5455.44</v>
      </c>
      <c r="J26" s="15">
        <v>500</v>
      </c>
      <c r="K26" s="28">
        <f t="shared" si="0"/>
        <v>5955.44</v>
      </c>
      <c r="L26" s="29">
        <f t="shared" si="1"/>
        <v>0.05</v>
      </c>
      <c r="M26" s="30">
        <f t="shared" si="2"/>
        <v>272.77</v>
      </c>
      <c r="N26" s="30">
        <f t="shared" si="3"/>
        <v>5682.67</v>
      </c>
      <c r="O26" s="31" t="s">
        <v>91</v>
      </c>
      <c r="P26" s="15"/>
      <c r="Q26" s="15"/>
      <c r="R26" s="15"/>
    </row>
    <row r="27" s="2" customFormat="1" ht="22" customHeight="1" spans="1:18">
      <c r="A27" s="15">
        <v>2022</v>
      </c>
      <c r="B27" s="15">
        <v>11</v>
      </c>
      <c r="C27" s="15">
        <v>29</v>
      </c>
      <c r="D27" s="15" t="s">
        <v>92</v>
      </c>
      <c r="E27" s="15" t="s">
        <v>93</v>
      </c>
      <c r="F27" s="15">
        <v>129.82</v>
      </c>
      <c r="G27" s="15">
        <v>3.2</v>
      </c>
      <c r="H27" s="15" t="s">
        <v>25</v>
      </c>
      <c r="I27" s="15">
        <v>4985.04</v>
      </c>
      <c r="J27" s="15">
        <v>200</v>
      </c>
      <c r="K27" s="28">
        <f t="shared" si="0"/>
        <v>5185.04</v>
      </c>
      <c r="L27" s="29">
        <f t="shared" si="1"/>
        <v>0.05</v>
      </c>
      <c r="M27" s="30">
        <f t="shared" si="2"/>
        <v>249.25</v>
      </c>
      <c r="N27" s="30">
        <f>K27-M27-415.42</f>
        <v>4520.37</v>
      </c>
      <c r="O27" s="31"/>
      <c r="P27" s="15"/>
      <c r="Q27" s="15"/>
      <c r="R27" s="15" t="s">
        <v>94</v>
      </c>
    </row>
    <row r="28" s="2" customFormat="1" ht="22" customHeight="1" spans="1:18">
      <c r="A28" s="15">
        <v>2022</v>
      </c>
      <c r="B28" s="15">
        <v>12</v>
      </c>
      <c r="C28" s="15">
        <v>2</v>
      </c>
      <c r="D28" s="15" t="s">
        <v>95</v>
      </c>
      <c r="E28" s="15" t="s">
        <v>96</v>
      </c>
      <c r="F28" s="15">
        <v>119.69</v>
      </c>
      <c r="G28" s="15">
        <v>3.2</v>
      </c>
      <c r="H28" s="15" t="s">
        <v>25</v>
      </c>
      <c r="I28" s="15">
        <v>4596.12</v>
      </c>
      <c r="J28" s="15">
        <v>500</v>
      </c>
      <c r="K28" s="28">
        <f t="shared" si="0"/>
        <v>5096.12</v>
      </c>
      <c r="L28" s="29">
        <f t="shared" si="1"/>
        <v>0.05</v>
      </c>
      <c r="M28" s="30">
        <f t="shared" si="2"/>
        <v>229.81</v>
      </c>
      <c r="N28" s="30">
        <f t="shared" si="3"/>
        <v>4866.31</v>
      </c>
      <c r="O28" s="31" t="s">
        <v>97</v>
      </c>
      <c r="P28" s="15"/>
      <c r="Q28" s="15"/>
      <c r="R28" s="15"/>
    </row>
    <row r="29" s="2" customFormat="1" ht="22" customHeight="1" spans="1:18">
      <c r="A29" s="15">
        <v>2022</v>
      </c>
      <c r="B29" s="15">
        <v>12</v>
      </c>
      <c r="C29" s="15">
        <v>9</v>
      </c>
      <c r="D29" s="15" t="s">
        <v>98</v>
      </c>
      <c r="E29" s="15" t="s">
        <v>99</v>
      </c>
      <c r="F29" s="15">
        <v>127.66</v>
      </c>
      <c r="G29" s="15">
        <v>3.2</v>
      </c>
      <c r="H29" s="15" t="s">
        <v>100</v>
      </c>
      <c r="I29" s="15">
        <v>4902.12</v>
      </c>
      <c r="J29" s="15">
        <v>500</v>
      </c>
      <c r="K29" s="28">
        <f t="shared" si="0"/>
        <v>5402.12</v>
      </c>
      <c r="L29" s="29">
        <f t="shared" si="1"/>
        <v>0.05</v>
      </c>
      <c r="M29" s="30">
        <f t="shared" si="2"/>
        <v>245.11</v>
      </c>
      <c r="N29" s="30">
        <f t="shared" si="3"/>
        <v>5157.01</v>
      </c>
      <c r="O29" s="31" t="s">
        <v>101</v>
      </c>
      <c r="P29" s="15"/>
      <c r="Q29" s="15"/>
      <c r="R29" s="15"/>
    </row>
    <row r="30" s="2" customFormat="1" ht="22" customHeight="1" spans="1:18">
      <c r="A30" s="15">
        <v>2022</v>
      </c>
      <c r="B30" s="15">
        <v>12</v>
      </c>
      <c r="C30" s="15">
        <v>10</v>
      </c>
      <c r="D30" s="15" t="s">
        <v>102</v>
      </c>
      <c r="E30" s="15" t="s">
        <v>103</v>
      </c>
      <c r="F30" s="15">
        <v>129.82</v>
      </c>
      <c r="G30" s="15">
        <v>3.2</v>
      </c>
      <c r="H30" s="15" t="s">
        <v>25</v>
      </c>
      <c r="I30" s="15">
        <v>4985.04</v>
      </c>
      <c r="J30" s="15">
        <v>467.93</v>
      </c>
      <c r="K30" s="28">
        <f t="shared" si="0"/>
        <v>5452.97</v>
      </c>
      <c r="L30" s="29">
        <f t="shared" si="1"/>
        <v>0.05</v>
      </c>
      <c r="M30" s="30">
        <f t="shared" si="2"/>
        <v>249.25</v>
      </c>
      <c r="N30" s="30">
        <f t="shared" si="3"/>
        <v>5203.72</v>
      </c>
      <c r="O30" s="31" t="s">
        <v>104</v>
      </c>
      <c r="P30" s="15"/>
      <c r="Q30" s="15"/>
      <c r="R30" s="15"/>
    </row>
    <row r="31" s="2" customFormat="1" ht="22" customHeight="1" spans="1:18">
      <c r="A31" s="15">
        <v>2022</v>
      </c>
      <c r="B31" s="15">
        <v>12</v>
      </c>
      <c r="C31" s="15">
        <v>10</v>
      </c>
      <c r="D31" s="15" t="s">
        <v>105</v>
      </c>
      <c r="E31" s="15" t="s">
        <v>106</v>
      </c>
      <c r="F31" s="15">
        <v>127.66</v>
      </c>
      <c r="G31" s="15">
        <v>3.2</v>
      </c>
      <c r="H31" s="15" t="s">
        <v>25</v>
      </c>
      <c r="I31" s="15">
        <v>4902.12</v>
      </c>
      <c r="J31" s="15">
        <v>500</v>
      </c>
      <c r="K31" s="28">
        <f t="shared" si="0"/>
        <v>5402.12</v>
      </c>
      <c r="L31" s="29">
        <f t="shared" si="1"/>
        <v>0.05</v>
      </c>
      <c r="M31" s="30">
        <f t="shared" si="2"/>
        <v>245.11</v>
      </c>
      <c r="N31" s="30">
        <f t="shared" si="3"/>
        <v>5157.01</v>
      </c>
      <c r="O31" s="31" t="s">
        <v>107</v>
      </c>
      <c r="P31" s="15"/>
      <c r="Q31" s="15"/>
      <c r="R31" s="15"/>
    </row>
    <row r="32" s="2" customFormat="1" ht="22" customHeight="1" spans="1:18">
      <c r="A32" s="15">
        <v>2022</v>
      </c>
      <c r="B32" s="15">
        <v>12</v>
      </c>
      <c r="C32" s="15">
        <v>11</v>
      </c>
      <c r="D32" s="15" t="s">
        <v>108</v>
      </c>
      <c r="E32" s="15" t="s">
        <v>109</v>
      </c>
      <c r="F32" s="15">
        <v>122.32</v>
      </c>
      <c r="G32" s="15">
        <v>3.2</v>
      </c>
      <c r="H32" s="15" t="s">
        <v>25</v>
      </c>
      <c r="I32" s="15">
        <v>4697.04</v>
      </c>
      <c r="J32" s="15">
        <v>300</v>
      </c>
      <c r="K32" s="28">
        <f t="shared" si="0"/>
        <v>4997.04</v>
      </c>
      <c r="L32" s="29">
        <f t="shared" si="1"/>
        <v>0.05</v>
      </c>
      <c r="M32" s="30">
        <f t="shared" si="2"/>
        <v>234.85</v>
      </c>
      <c r="N32" s="30">
        <f t="shared" si="3"/>
        <v>4762.19</v>
      </c>
      <c r="O32" s="31" t="s">
        <v>110</v>
      </c>
      <c r="P32" s="15"/>
      <c r="Q32" s="15"/>
      <c r="R32" s="15"/>
    </row>
    <row r="33" s="2" customFormat="1" ht="22" customHeight="1" spans="1:18">
      <c r="A33" s="15">
        <v>2022</v>
      </c>
      <c r="B33" s="15">
        <v>12</v>
      </c>
      <c r="C33" s="15">
        <v>15</v>
      </c>
      <c r="D33" s="15" t="s">
        <v>111</v>
      </c>
      <c r="E33" s="15" t="s">
        <v>112</v>
      </c>
      <c r="F33" s="15">
        <v>122.29</v>
      </c>
      <c r="G33" s="15">
        <v>3.2</v>
      </c>
      <c r="H33" s="15" t="s">
        <v>25</v>
      </c>
      <c r="I33" s="15">
        <v>4695.96</v>
      </c>
      <c r="J33" s="15">
        <v>500</v>
      </c>
      <c r="K33" s="28">
        <f t="shared" si="0"/>
        <v>5195.96</v>
      </c>
      <c r="L33" s="29">
        <f t="shared" si="1"/>
        <v>0.05</v>
      </c>
      <c r="M33" s="30">
        <f t="shared" si="2"/>
        <v>234.8</v>
      </c>
      <c r="N33" s="30">
        <f t="shared" si="3"/>
        <v>4961.16</v>
      </c>
      <c r="O33" s="31" t="s">
        <v>113</v>
      </c>
      <c r="P33" s="15"/>
      <c r="Q33" s="15"/>
      <c r="R33" s="15"/>
    </row>
    <row r="34" s="2" customFormat="1" ht="22" customHeight="1" spans="1:18">
      <c r="A34" s="15">
        <v>2022</v>
      </c>
      <c r="B34" s="15">
        <v>12</v>
      </c>
      <c r="C34" s="15">
        <v>15</v>
      </c>
      <c r="D34" s="15" t="s">
        <v>114</v>
      </c>
      <c r="E34" s="15" t="s">
        <v>115</v>
      </c>
      <c r="F34" s="15">
        <v>178.61</v>
      </c>
      <c r="G34" s="15">
        <v>3.2</v>
      </c>
      <c r="H34" s="15" t="s">
        <v>25</v>
      </c>
      <c r="I34" s="15">
        <v>6858.6</v>
      </c>
      <c r="J34" s="15">
        <v>500</v>
      </c>
      <c r="K34" s="28">
        <f t="shared" si="0"/>
        <v>7358.6</v>
      </c>
      <c r="L34" s="29">
        <f t="shared" si="1"/>
        <v>0.05</v>
      </c>
      <c r="M34" s="30">
        <f t="shared" si="2"/>
        <v>342.93</v>
      </c>
      <c r="N34" s="30">
        <f t="shared" si="3"/>
        <v>7015.67</v>
      </c>
      <c r="O34" s="31" t="s">
        <v>116</v>
      </c>
      <c r="P34" s="15"/>
      <c r="Q34" s="15"/>
      <c r="R34" s="15"/>
    </row>
    <row r="35" s="2" customFormat="1" ht="22" customHeight="1" spans="1:18">
      <c r="A35" s="15">
        <v>2022</v>
      </c>
      <c r="B35" s="15">
        <v>12</v>
      </c>
      <c r="C35" s="15">
        <v>17</v>
      </c>
      <c r="D35" s="15" t="s">
        <v>117</v>
      </c>
      <c r="E35" s="15" t="s">
        <v>118</v>
      </c>
      <c r="F35" s="15">
        <v>139.2</v>
      </c>
      <c r="G35" s="15">
        <v>3.2</v>
      </c>
      <c r="H35" s="15" t="s">
        <v>25</v>
      </c>
      <c r="I35" s="15">
        <v>7015.68</v>
      </c>
      <c r="J35" s="15">
        <v>500</v>
      </c>
      <c r="K35" s="28">
        <f t="shared" si="0"/>
        <v>7515.68</v>
      </c>
      <c r="L35" s="29">
        <f t="shared" si="1"/>
        <v>0.05</v>
      </c>
      <c r="M35" s="30">
        <f t="shared" si="2"/>
        <v>350.78</v>
      </c>
      <c r="N35" s="30">
        <f t="shared" si="3"/>
        <v>7164.9</v>
      </c>
      <c r="O35" s="31" t="s">
        <v>119</v>
      </c>
      <c r="P35" s="15"/>
      <c r="Q35" s="15"/>
      <c r="R35" s="15"/>
    </row>
    <row r="36" s="2" customFormat="1" ht="22" customHeight="1" spans="1:18">
      <c r="A36" s="15">
        <v>2022</v>
      </c>
      <c r="B36" s="15">
        <v>12</v>
      </c>
      <c r="C36" s="15">
        <v>17</v>
      </c>
      <c r="D36" s="15" t="s">
        <v>120</v>
      </c>
      <c r="E36" s="15" t="s">
        <v>121</v>
      </c>
      <c r="F36" s="15">
        <v>204.62</v>
      </c>
      <c r="G36" s="15">
        <v>3.2</v>
      </c>
      <c r="H36" s="15" t="s">
        <v>25</v>
      </c>
      <c r="I36" s="15">
        <v>7857.36</v>
      </c>
      <c r="J36" s="15">
        <v>500</v>
      </c>
      <c r="K36" s="28">
        <f t="shared" si="0"/>
        <v>8357.36</v>
      </c>
      <c r="L36" s="29">
        <f t="shared" si="1"/>
        <v>0.05</v>
      </c>
      <c r="M36" s="30">
        <f t="shared" si="2"/>
        <v>392.87</v>
      </c>
      <c r="N36" s="30">
        <f t="shared" si="3"/>
        <v>7964.49</v>
      </c>
      <c r="O36" s="31" t="s">
        <v>122</v>
      </c>
      <c r="P36" s="15"/>
      <c r="Q36" s="15"/>
      <c r="R36" s="15"/>
    </row>
    <row r="37" s="2" customFormat="1" ht="22" customHeight="1" spans="1:18">
      <c r="A37" s="15">
        <v>2022</v>
      </c>
      <c r="B37" s="15">
        <v>12</v>
      </c>
      <c r="C37" s="15">
        <v>18</v>
      </c>
      <c r="D37" s="15" t="s">
        <v>123</v>
      </c>
      <c r="E37" s="15" t="s">
        <v>124</v>
      </c>
      <c r="F37" s="15">
        <v>141.05</v>
      </c>
      <c r="G37" s="15">
        <v>3.2</v>
      </c>
      <c r="H37" s="15" t="s">
        <v>25</v>
      </c>
      <c r="I37" s="15">
        <v>7108.92</v>
      </c>
      <c r="J37" s="15">
        <v>500</v>
      </c>
      <c r="K37" s="28">
        <f t="shared" ref="K37:K46" si="4">J37+I37</f>
        <v>7608.92</v>
      </c>
      <c r="L37" s="29">
        <f t="shared" ref="L37:L46" si="5">IF(A37=2022,5%,IF(A37="",0,3%))</f>
        <v>0.05</v>
      </c>
      <c r="M37" s="30">
        <f t="shared" ref="M37:M46" si="6">ROUND(I37*L37,2)</f>
        <v>355.45</v>
      </c>
      <c r="N37" s="30">
        <f>K37-M37</f>
        <v>7253.47</v>
      </c>
      <c r="O37" s="31" t="s">
        <v>125</v>
      </c>
      <c r="P37" s="15"/>
      <c r="Q37" s="15"/>
      <c r="R37" s="15"/>
    </row>
    <row r="38" s="2" customFormat="1" ht="22" customHeight="1" spans="1:18">
      <c r="A38" s="15">
        <v>2022</v>
      </c>
      <c r="B38" s="15">
        <v>12</v>
      </c>
      <c r="C38" s="15">
        <v>19</v>
      </c>
      <c r="D38" s="15" t="s">
        <v>126</v>
      </c>
      <c r="E38" s="15" t="s">
        <v>127</v>
      </c>
      <c r="F38" s="15">
        <v>140.18</v>
      </c>
      <c r="G38" s="15">
        <v>3.2</v>
      </c>
      <c r="H38" s="15" t="s">
        <v>25</v>
      </c>
      <c r="I38" s="15">
        <v>5382.96</v>
      </c>
      <c r="J38" s="15">
        <v>500</v>
      </c>
      <c r="K38" s="28">
        <f t="shared" si="4"/>
        <v>5882.96</v>
      </c>
      <c r="L38" s="29">
        <f t="shared" si="5"/>
        <v>0.05</v>
      </c>
      <c r="M38" s="30">
        <f t="shared" si="6"/>
        <v>269.15</v>
      </c>
      <c r="N38" s="30">
        <f>K38-M38</f>
        <v>5613.81</v>
      </c>
      <c r="O38" s="31" t="s">
        <v>128</v>
      </c>
      <c r="P38" s="15"/>
      <c r="Q38" s="15"/>
      <c r="R38" s="15"/>
    </row>
    <row r="39" s="2" customFormat="1" ht="22" customHeight="1" spans="1:18">
      <c r="A39" s="15">
        <v>2022</v>
      </c>
      <c r="B39" s="15">
        <v>12</v>
      </c>
      <c r="C39" s="15">
        <v>23</v>
      </c>
      <c r="D39" s="15" t="s">
        <v>129</v>
      </c>
      <c r="E39" s="15" t="s">
        <v>130</v>
      </c>
      <c r="F39" s="15">
        <v>138.19</v>
      </c>
      <c r="G39" s="15">
        <v>4.2</v>
      </c>
      <c r="H39" s="15" t="s">
        <v>25</v>
      </c>
      <c r="I39" s="16">
        <v>6964.8</v>
      </c>
      <c r="J39" s="15">
        <v>495.47</v>
      </c>
      <c r="K39" s="28">
        <f t="shared" si="4"/>
        <v>7460.27</v>
      </c>
      <c r="L39" s="29">
        <f t="shared" si="5"/>
        <v>0.05</v>
      </c>
      <c r="M39" s="30">
        <f t="shared" si="6"/>
        <v>348.24</v>
      </c>
      <c r="N39" s="30">
        <f>K39-M39</f>
        <v>7112.03</v>
      </c>
      <c r="O39" s="31" t="s">
        <v>131</v>
      </c>
      <c r="P39" s="15"/>
      <c r="Q39" s="15"/>
      <c r="R39" s="15"/>
    </row>
    <row r="40" s="2" customFormat="1" ht="22" customHeight="1" spans="1:18">
      <c r="A40" s="15">
        <v>2022</v>
      </c>
      <c r="B40" s="15">
        <v>12</v>
      </c>
      <c r="C40" s="15">
        <v>24</v>
      </c>
      <c r="D40" s="15" t="s">
        <v>132</v>
      </c>
      <c r="E40" s="15" t="s">
        <v>133</v>
      </c>
      <c r="F40" s="15">
        <v>89.65</v>
      </c>
      <c r="G40" s="15">
        <v>3.2</v>
      </c>
      <c r="H40" s="15" t="s">
        <v>25</v>
      </c>
      <c r="I40" s="15">
        <v>3442.56</v>
      </c>
      <c r="J40" s="16">
        <v>494.2</v>
      </c>
      <c r="K40" s="28">
        <f t="shared" si="4"/>
        <v>3936.76</v>
      </c>
      <c r="L40" s="29">
        <f t="shared" si="5"/>
        <v>0.05</v>
      </c>
      <c r="M40" s="30">
        <f t="shared" si="6"/>
        <v>172.13</v>
      </c>
      <c r="N40" s="30">
        <f>K40-M40</f>
        <v>3764.63</v>
      </c>
      <c r="O40" s="31" t="s">
        <v>134</v>
      </c>
      <c r="P40" s="15"/>
      <c r="Q40" s="15"/>
      <c r="R40" s="15"/>
    </row>
    <row r="41" s="2" customFormat="1" ht="22" customHeight="1" spans="1:18">
      <c r="A41" s="15">
        <v>2022</v>
      </c>
      <c r="B41" s="15">
        <v>12</v>
      </c>
      <c r="C41" s="15">
        <v>24</v>
      </c>
      <c r="D41" s="15" t="s">
        <v>135</v>
      </c>
      <c r="E41" s="15" t="s">
        <v>136</v>
      </c>
      <c r="F41" s="15">
        <v>142.52</v>
      </c>
      <c r="G41" s="15">
        <v>3.2</v>
      </c>
      <c r="H41" s="15" t="s">
        <v>137</v>
      </c>
      <c r="I41" s="15">
        <v>5472.72</v>
      </c>
      <c r="J41" s="15"/>
      <c r="K41" s="28">
        <v>5472.72</v>
      </c>
      <c r="L41" s="29">
        <v>0.05</v>
      </c>
      <c r="M41" s="30">
        <v>273.64</v>
      </c>
      <c r="N41" s="30">
        <v>5199.08</v>
      </c>
      <c r="O41" s="31" t="s">
        <v>138</v>
      </c>
      <c r="P41" s="15"/>
      <c r="Q41" s="15"/>
      <c r="R41" s="15"/>
    </row>
    <row r="42" s="3" customFormat="1" ht="22" customHeight="1" spans="1:18">
      <c r="A42" s="17">
        <v>2022</v>
      </c>
      <c r="B42" s="17">
        <v>12</v>
      </c>
      <c r="C42" s="17">
        <v>25</v>
      </c>
      <c r="D42" s="17" t="s">
        <v>139</v>
      </c>
      <c r="E42" s="17" t="s">
        <v>140</v>
      </c>
      <c r="F42" s="17">
        <v>127.66</v>
      </c>
      <c r="G42" s="17">
        <v>3.2</v>
      </c>
      <c r="H42" s="17" t="s">
        <v>137</v>
      </c>
      <c r="I42" s="17">
        <v>4902.12</v>
      </c>
      <c r="J42" s="17">
        <v>200</v>
      </c>
      <c r="K42" s="28">
        <f t="shared" si="4"/>
        <v>5102.12</v>
      </c>
      <c r="L42" s="29">
        <f t="shared" si="5"/>
        <v>0.05</v>
      </c>
      <c r="M42" s="30">
        <f t="shared" si="6"/>
        <v>245.11</v>
      </c>
      <c r="N42" s="30">
        <f>K42-M42-408.51</f>
        <v>4448.5</v>
      </c>
      <c r="O42" s="33" t="s">
        <v>141</v>
      </c>
      <c r="P42" s="17"/>
      <c r="Q42" s="17"/>
      <c r="R42" s="17" t="s">
        <v>142</v>
      </c>
    </row>
    <row r="43" s="3" customFormat="1" ht="22" customHeight="1" spans="1:18">
      <c r="A43" s="17">
        <v>2022</v>
      </c>
      <c r="B43" s="17">
        <v>12</v>
      </c>
      <c r="C43" s="17">
        <v>25</v>
      </c>
      <c r="D43" s="17" t="s">
        <v>143</v>
      </c>
      <c r="E43" s="17" t="s">
        <v>144</v>
      </c>
      <c r="F43" s="17">
        <v>127.66</v>
      </c>
      <c r="G43" s="17">
        <v>3.2</v>
      </c>
      <c r="H43" s="17" t="s">
        <v>137</v>
      </c>
      <c r="I43" s="17">
        <v>4902.12</v>
      </c>
      <c r="J43" s="17">
        <v>499.84</v>
      </c>
      <c r="K43" s="28">
        <f t="shared" si="4"/>
        <v>5401.96</v>
      </c>
      <c r="L43" s="29">
        <f t="shared" si="5"/>
        <v>0.05</v>
      </c>
      <c r="M43" s="30">
        <f t="shared" si="6"/>
        <v>245.11</v>
      </c>
      <c r="N43" s="30">
        <f>K43-M43-408.51</f>
        <v>4748.34</v>
      </c>
      <c r="O43" s="33" t="s">
        <v>145</v>
      </c>
      <c r="P43" s="17"/>
      <c r="Q43" s="17"/>
      <c r="R43" s="17" t="s">
        <v>142</v>
      </c>
    </row>
    <row r="44" s="3" customFormat="1" ht="22" customHeight="1" spans="1:18">
      <c r="A44" s="17">
        <v>2022</v>
      </c>
      <c r="B44" s="17">
        <v>12</v>
      </c>
      <c r="C44" s="17">
        <v>25</v>
      </c>
      <c r="D44" s="17" t="s">
        <v>146</v>
      </c>
      <c r="E44" s="17" t="s">
        <v>147</v>
      </c>
      <c r="F44" s="17">
        <v>129.92</v>
      </c>
      <c r="G44" s="17">
        <v>3.2</v>
      </c>
      <c r="H44" s="17" t="s">
        <v>137</v>
      </c>
      <c r="I44" s="17">
        <v>4988.88</v>
      </c>
      <c r="J44" s="17"/>
      <c r="K44" s="28">
        <f t="shared" si="4"/>
        <v>4988.88</v>
      </c>
      <c r="L44" s="29">
        <f t="shared" si="5"/>
        <v>0.05</v>
      </c>
      <c r="M44" s="30">
        <f t="shared" si="6"/>
        <v>249.44</v>
      </c>
      <c r="N44" s="30">
        <f>K44-M44-3741.66</f>
        <v>997.780000000001</v>
      </c>
      <c r="O44" s="33" t="s">
        <v>148</v>
      </c>
      <c r="P44" s="17"/>
      <c r="Q44" s="17"/>
      <c r="R44" s="17" t="s">
        <v>149</v>
      </c>
    </row>
    <row r="45" s="3" customFormat="1" ht="22" customHeight="1" spans="1:18">
      <c r="A45" s="17">
        <v>2022</v>
      </c>
      <c r="B45" s="17">
        <v>12</v>
      </c>
      <c r="C45" s="17">
        <v>25</v>
      </c>
      <c r="D45" s="17" t="s">
        <v>150</v>
      </c>
      <c r="E45" s="17" t="s">
        <v>151</v>
      </c>
      <c r="F45" s="17">
        <v>89.65</v>
      </c>
      <c r="G45" s="17">
        <v>3.2</v>
      </c>
      <c r="H45" s="17" t="s">
        <v>137</v>
      </c>
      <c r="I45" s="17">
        <v>3442.56</v>
      </c>
      <c r="J45" s="17"/>
      <c r="K45" s="28">
        <f t="shared" si="4"/>
        <v>3442.56</v>
      </c>
      <c r="L45" s="29">
        <f t="shared" si="5"/>
        <v>0.05</v>
      </c>
      <c r="M45" s="30">
        <f t="shared" si="6"/>
        <v>172.13</v>
      </c>
      <c r="N45" s="30">
        <f>K45-M45-2581.92</f>
        <v>688.51</v>
      </c>
      <c r="O45" s="33" t="s">
        <v>152</v>
      </c>
      <c r="P45" s="17"/>
      <c r="Q45" s="17"/>
      <c r="R45" s="17" t="s">
        <v>153</v>
      </c>
    </row>
    <row r="46" s="3" customFormat="1" ht="22" customHeight="1" spans="1:18">
      <c r="A46" s="17">
        <v>2022</v>
      </c>
      <c r="B46" s="17">
        <v>12</v>
      </c>
      <c r="C46" s="17">
        <v>25</v>
      </c>
      <c r="D46" s="17" t="s">
        <v>154</v>
      </c>
      <c r="E46" s="17" t="s">
        <v>155</v>
      </c>
      <c r="F46" s="17">
        <v>127.66</v>
      </c>
      <c r="G46" s="17">
        <v>3.2</v>
      </c>
      <c r="H46" s="17" t="s">
        <v>137</v>
      </c>
      <c r="I46" s="17">
        <v>4902.12</v>
      </c>
      <c r="J46" s="17"/>
      <c r="K46" s="28">
        <f t="shared" si="4"/>
        <v>4902.12</v>
      </c>
      <c r="L46" s="29">
        <f t="shared" si="5"/>
        <v>0.05</v>
      </c>
      <c r="M46" s="30">
        <f t="shared" si="6"/>
        <v>245.11</v>
      </c>
      <c r="N46" s="30">
        <f>K46-M46-3676.59</f>
        <v>980.42</v>
      </c>
      <c r="O46" s="33" t="s">
        <v>156</v>
      </c>
      <c r="P46" s="17"/>
      <c r="Q46" s="17"/>
      <c r="R46" s="17" t="s">
        <v>157</v>
      </c>
    </row>
    <row r="47" s="2" customFormat="1" ht="22" customHeight="1" spans="1:18">
      <c r="A47" s="15">
        <v>2022</v>
      </c>
      <c r="B47" s="15">
        <v>12</v>
      </c>
      <c r="C47" s="15">
        <v>26</v>
      </c>
      <c r="D47" s="15" t="s">
        <v>158</v>
      </c>
      <c r="E47" s="15" t="s">
        <v>159</v>
      </c>
      <c r="F47" s="15">
        <v>166.02</v>
      </c>
      <c r="G47" s="15">
        <v>4.2</v>
      </c>
      <c r="H47" s="15" t="s">
        <v>137</v>
      </c>
      <c r="I47" s="15">
        <v>8367.36</v>
      </c>
      <c r="J47" s="15">
        <v>499.01</v>
      </c>
      <c r="K47" s="28">
        <f t="shared" ref="K47:K63" si="7">J47+I47</f>
        <v>8866.37</v>
      </c>
      <c r="L47" s="29">
        <f t="shared" ref="L47:L63" si="8">IF(A47=2022,5%,IF(A47="",0,3%))</f>
        <v>0.05</v>
      </c>
      <c r="M47" s="30">
        <f t="shared" ref="M47:M63" si="9">ROUND(I47*L47,2)</f>
        <v>418.37</v>
      </c>
      <c r="N47" s="30">
        <f t="shared" ref="N47:N63" si="10">K47-M47</f>
        <v>8448</v>
      </c>
      <c r="O47" s="31" t="s">
        <v>160</v>
      </c>
      <c r="P47" s="15"/>
      <c r="Q47" s="15"/>
      <c r="R47" s="15"/>
    </row>
    <row r="48" s="2" customFormat="1" ht="22" customHeight="1" spans="1:18">
      <c r="A48" s="15">
        <v>2022</v>
      </c>
      <c r="B48" s="15">
        <v>12</v>
      </c>
      <c r="C48" s="15">
        <v>27</v>
      </c>
      <c r="D48" s="15" t="s">
        <v>161</v>
      </c>
      <c r="E48" s="15" t="s">
        <v>162</v>
      </c>
      <c r="F48" s="15">
        <v>118.94</v>
      </c>
      <c r="G48" s="15">
        <v>3.2</v>
      </c>
      <c r="H48" s="15" t="s">
        <v>137</v>
      </c>
      <c r="I48" s="15">
        <v>4567.32</v>
      </c>
      <c r="J48" s="15">
        <v>500</v>
      </c>
      <c r="K48" s="28">
        <f t="shared" si="7"/>
        <v>5067.32</v>
      </c>
      <c r="L48" s="29">
        <f t="shared" si="8"/>
        <v>0.05</v>
      </c>
      <c r="M48" s="30">
        <f t="shared" si="9"/>
        <v>228.37</v>
      </c>
      <c r="N48" s="30">
        <f t="shared" si="10"/>
        <v>4838.95</v>
      </c>
      <c r="O48" s="31" t="s">
        <v>163</v>
      </c>
      <c r="P48" s="15"/>
      <c r="Q48" s="15"/>
      <c r="R48" s="15"/>
    </row>
    <row r="49" s="2" customFormat="1" ht="22" customHeight="1" spans="1:18">
      <c r="A49" s="15">
        <v>2022</v>
      </c>
      <c r="B49" s="15">
        <v>12</v>
      </c>
      <c r="C49" s="15">
        <v>27</v>
      </c>
      <c r="D49" s="15" t="s">
        <v>164</v>
      </c>
      <c r="E49" s="15" t="s">
        <v>165</v>
      </c>
      <c r="F49" s="15">
        <v>119.69</v>
      </c>
      <c r="G49" s="15">
        <v>3.2</v>
      </c>
      <c r="H49" s="15" t="s">
        <v>137</v>
      </c>
      <c r="I49" s="15">
        <v>4596.12</v>
      </c>
      <c r="J49" s="15">
        <v>275.46</v>
      </c>
      <c r="K49" s="28">
        <f t="shared" si="7"/>
        <v>4871.58</v>
      </c>
      <c r="L49" s="29">
        <f t="shared" si="8"/>
        <v>0.05</v>
      </c>
      <c r="M49" s="30">
        <f t="shared" si="9"/>
        <v>229.81</v>
      </c>
      <c r="N49" s="30">
        <f t="shared" si="10"/>
        <v>4641.77</v>
      </c>
      <c r="O49" s="31" t="s">
        <v>166</v>
      </c>
      <c r="P49" s="15"/>
      <c r="Q49" s="15"/>
      <c r="R49" s="15"/>
    </row>
    <row r="50" s="2" customFormat="1" ht="22" customHeight="1" spans="1:18">
      <c r="A50" s="15">
        <v>2022</v>
      </c>
      <c r="B50" s="15">
        <v>12</v>
      </c>
      <c r="C50" s="15">
        <v>27</v>
      </c>
      <c r="D50" s="15" t="s">
        <v>167</v>
      </c>
      <c r="E50" s="15" t="s">
        <v>168</v>
      </c>
      <c r="F50" s="15">
        <v>129.82</v>
      </c>
      <c r="G50" s="15">
        <v>3.2</v>
      </c>
      <c r="H50" s="15" t="s">
        <v>137</v>
      </c>
      <c r="I50" s="15">
        <v>4985.04</v>
      </c>
      <c r="J50" s="15">
        <v>270.16</v>
      </c>
      <c r="K50" s="28">
        <f t="shared" si="7"/>
        <v>5255.2</v>
      </c>
      <c r="L50" s="29">
        <f t="shared" si="8"/>
        <v>0.05</v>
      </c>
      <c r="M50" s="30">
        <f t="shared" si="9"/>
        <v>249.25</v>
      </c>
      <c r="N50" s="30">
        <f t="shared" si="10"/>
        <v>5005.95</v>
      </c>
      <c r="O50" s="31" t="s">
        <v>169</v>
      </c>
      <c r="P50" s="15"/>
      <c r="Q50" s="15"/>
      <c r="R50" s="15"/>
    </row>
    <row r="51" s="2" customFormat="1" ht="22" customHeight="1" spans="1:18">
      <c r="A51" s="15">
        <v>2022</v>
      </c>
      <c r="B51" s="15">
        <v>12</v>
      </c>
      <c r="C51" s="15">
        <v>28</v>
      </c>
      <c r="D51" s="15" t="s">
        <v>170</v>
      </c>
      <c r="E51" s="15" t="s">
        <v>171</v>
      </c>
      <c r="F51" s="15">
        <v>140.32</v>
      </c>
      <c r="G51" s="15">
        <v>3.2</v>
      </c>
      <c r="H51" s="15" t="s">
        <v>137</v>
      </c>
      <c r="I51" s="15">
        <v>5388.24</v>
      </c>
      <c r="J51" s="15">
        <v>300</v>
      </c>
      <c r="K51" s="28">
        <f t="shared" si="7"/>
        <v>5688.24</v>
      </c>
      <c r="L51" s="29">
        <f t="shared" si="8"/>
        <v>0.05</v>
      </c>
      <c r="M51" s="30">
        <f t="shared" si="9"/>
        <v>269.41</v>
      </c>
      <c r="N51" s="30">
        <f t="shared" si="10"/>
        <v>5418.83</v>
      </c>
      <c r="O51" s="31" t="s">
        <v>172</v>
      </c>
      <c r="P51" s="15"/>
      <c r="Q51" s="15"/>
      <c r="R51" s="15"/>
    </row>
    <row r="52" s="2" customFormat="1" ht="22" customHeight="1" spans="1:18">
      <c r="A52" s="15">
        <v>2022</v>
      </c>
      <c r="B52" s="15">
        <v>12</v>
      </c>
      <c r="C52" s="15">
        <v>28</v>
      </c>
      <c r="D52" s="15" t="s">
        <v>173</v>
      </c>
      <c r="E52" s="15" t="s">
        <v>174</v>
      </c>
      <c r="F52" s="15">
        <v>89.65</v>
      </c>
      <c r="G52" s="15">
        <v>3.2</v>
      </c>
      <c r="H52" s="15" t="s">
        <v>137</v>
      </c>
      <c r="I52" s="15">
        <v>3442.56</v>
      </c>
      <c r="J52" s="16">
        <v>494.2</v>
      </c>
      <c r="K52" s="28">
        <f t="shared" si="7"/>
        <v>3936.76</v>
      </c>
      <c r="L52" s="29">
        <f t="shared" si="8"/>
        <v>0.05</v>
      </c>
      <c r="M52" s="30">
        <f t="shared" si="9"/>
        <v>172.13</v>
      </c>
      <c r="N52" s="30">
        <f t="shared" si="10"/>
        <v>3764.63</v>
      </c>
      <c r="O52" s="31" t="s">
        <v>175</v>
      </c>
      <c r="P52" s="15"/>
      <c r="Q52" s="15"/>
      <c r="R52" s="15"/>
    </row>
    <row r="53" s="2" customFormat="1" ht="22" customHeight="1" spans="1:18">
      <c r="A53" s="15">
        <v>2022</v>
      </c>
      <c r="B53" s="15">
        <v>12</v>
      </c>
      <c r="C53" s="15">
        <v>28</v>
      </c>
      <c r="D53" s="15" t="s">
        <v>176</v>
      </c>
      <c r="E53" s="15" t="s">
        <v>177</v>
      </c>
      <c r="F53" s="15">
        <v>126.34</v>
      </c>
      <c r="G53" s="15">
        <v>3.2</v>
      </c>
      <c r="H53" s="15" t="s">
        <v>137</v>
      </c>
      <c r="I53" s="15">
        <v>4851.48</v>
      </c>
      <c r="J53" s="15">
        <v>299.98</v>
      </c>
      <c r="K53" s="28">
        <f t="shared" si="7"/>
        <v>5151.46</v>
      </c>
      <c r="L53" s="29">
        <f t="shared" si="8"/>
        <v>0.05</v>
      </c>
      <c r="M53" s="30">
        <f t="shared" si="9"/>
        <v>242.57</v>
      </c>
      <c r="N53" s="30">
        <f t="shared" si="10"/>
        <v>4908.89</v>
      </c>
      <c r="O53" s="31" t="s">
        <v>178</v>
      </c>
      <c r="P53" s="15"/>
      <c r="Q53" s="15"/>
      <c r="R53" s="15"/>
    </row>
    <row r="54" s="2" customFormat="1" ht="22" customHeight="1" spans="1:18">
      <c r="A54" s="15">
        <v>2022</v>
      </c>
      <c r="B54" s="15">
        <v>12</v>
      </c>
      <c r="C54" s="15">
        <v>28</v>
      </c>
      <c r="D54" s="15" t="s">
        <v>179</v>
      </c>
      <c r="E54" s="15" t="s">
        <v>180</v>
      </c>
      <c r="F54" s="15">
        <v>126.34</v>
      </c>
      <c r="G54" s="15">
        <v>3.2</v>
      </c>
      <c r="H54" s="15" t="s">
        <v>137</v>
      </c>
      <c r="I54" s="15">
        <v>4851.48</v>
      </c>
      <c r="J54" s="15">
        <v>199.98</v>
      </c>
      <c r="K54" s="28">
        <f t="shared" si="7"/>
        <v>5051.46</v>
      </c>
      <c r="L54" s="29">
        <f t="shared" si="8"/>
        <v>0.05</v>
      </c>
      <c r="M54" s="30">
        <f t="shared" si="9"/>
        <v>242.57</v>
      </c>
      <c r="N54" s="30">
        <f>K54-M54-404.29</f>
        <v>4404.6</v>
      </c>
      <c r="O54" s="31" t="s">
        <v>181</v>
      </c>
      <c r="P54" s="15"/>
      <c r="Q54" s="15"/>
      <c r="R54" s="15" t="s">
        <v>182</v>
      </c>
    </row>
    <row r="55" s="2" customFormat="1" ht="22" customHeight="1" spans="1:18">
      <c r="A55" s="15">
        <v>2022</v>
      </c>
      <c r="B55" s="15">
        <v>12</v>
      </c>
      <c r="C55" s="15">
        <v>28</v>
      </c>
      <c r="D55" s="15" t="s">
        <v>183</v>
      </c>
      <c r="E55" s="15" t="s">
        <v>184</v>
      </c>
      <c r="F55" s="15">
        <v>129.92</v>
      </c>
      <c r="G55" s="15">
        <v>3.2</v>
      </c>
      <c r="H55" s="15" t="s">
        <v>137</v>
      </c>
      <c r="I55" s="15">
        <v>4988.88</v>
      </c>
      <c r="J55" s="15">
        <v>470.15</v>
      </c>
      <c r="K55" s="28">
        <f t="shared" si="7"/>
        <v>5459.03</v>
      </c>
      <c r="L55" s="29">
        <f t="shared" si="8"/>
        <v>0.05</v>
      </c>
      <c r="M55" s="30">
        <f t="shared" si="9"/>
        <v>249.44</v>
      </c>
      <c r="N55" s="30">
        <f t="shared" si="10"/>
        <v>5209.59</v>
      </c>
      <c r="O55" s="31" t="s">
        <v>185</v>
      </c>
      <c r="P55" s="15"/>
      <c r="Q55" s="15"/>
      <c r="R55" s="15"/>
    </row>
    <row r="56" s="2" customFormat="1" ht="22" customHeight="1" spans="1:18">
      <c r="A56" s="15">
        <v>2022</v>
      </c>
      <c r="B56" s="15">
        <v>12</v>
      </c>
      <c r="C56" s="15">
        <v>28</v>
      </c>
      <c r="D56" s="15" t="s">
        <v>186</v>
      </c>
      <c r="E56" s="15" t="s">
        <v>187</v>
      </c>
      <c r="F56" s="15">
        <v>126.34</v>
      </c>
      <c r="G56" s="15">
        <v>3.2</v>
      </c>
      <c r="H56" s="15" t="s">
        <v>137</v>
      </c>
      <c r="I56" s="15">
        <v>4851.48</v>
      </c>
      <c r="J56" s="15">
        <v>299.98</v>
      </c>
      <c r="K56" s="28">
        <f t="shared" si="7"/>
        <v>5151.46</v>
      </c>
      <c r="L56" s="29">
        <f t="shared" si="8"/>
        <v>0.05</v>
      </c>
      <c r="M56" s="30">
        <f t="shared" si="9"/>
        <v>242.57</v>
      </c>
      <c r="N56" s="30">
        <f t="shared" si="10"/>
        <v>4908.89</v>
      </c>
      <c r="O56" s="31" t="s">
        <v>188</v>
      </c>
      <c r="P56" s="15"/>
      <c r="Q56" s="15"/>
      <c r="R56" s="15"/>
    </row>
    <row r="57" s="2" customFormat="1" ht="22" customHeight="1" spans="1:18">
      <c r="A57" s="15">
        <v>2022</v>
      </c>
      <c r="B57" s="15">
        <v>12</v>
      </c>
      <c r="C57" s="15">
        <v>28</v>
      </c>
      <c r="D57" s="15" t="s">
        <v>189</v>
      </c>
      <c r="E57" s="15" t="s">
        <v>190</v>
      </c>
      <c r="F57" s="15">
        <v>151.3</v>
      </c>
      <c r="G57" s="15">
        <v>4.2</v>
      </c>
      <c r="H57" s="15" t="s">
        <v>137</v>
      </c>
      <c r="I57" s="15">
        <v>7625.52</v>
      </c>
      <c r="J57" s="15">
        <v>500</v>
      </c>
      <c r="K57" s="28">
        <f t="shared" si="7"/>
        <v>8125.52</v>
      </c>
      <c r="L57" s="29">
        <f t="shared" si="8"/>
        <v>0.05</v>
      </c>
      <c r="M57" s="30">
        <f t="shared" si="9"/>
        <v>381.28</v>
      </c>
      <c r="N57" s="30">
        <f t="shared" si="10"/>
        <v>7744.24</v>
      </c>
      <c r="O57" s="31" t="s">
        <v>191</v>
      </c>
      <c r="P57" s="15"/>
      <c r="Q57" s="15"/>
      <c r="R57" s="15"/>
    </row>
    <row r="58" s="2" customFormat="1" ht="22" customHeight="1" spans="1:18">
      <c r="A58" s="15">
        <v>2022</v>
      </c>
      <c r="B58" s="15">
        <v>12</v>
      </c>
      <c r="C58" s="15">
        <v>28</v>
      </c>
      <c r="D58" s="15" t="s">
        <v>192</v>
      </c>
      <c r="E58" s="15" t="s">
        <v>193</v>
      </c>
      <c r="F58" s="15">
        <v>142.07</v>
      </c>
      <c r="G58" s="15">
        <v>3.2</v>
      </c>
      <c r="H58" s="15" t="s">
        <v>137</v>
      </c>
      <c r="I58" s="15">
        <v>5455.44</v>
      </c>
      <c r="J58" s="15">
        <v>276.65</v>
      </c>
      <c r="K58" s="28">
        <f t="shared" si="7"/>
        <v>5732.09</v>
      </c>
      <c r="L58" s="29">
        <f t="shared" si="8"/>
        <v>0.05</v>
      </c>
      <c r="M58" s="30">
        <f t="shared" si="9"/>
        <v>272.77</v>
      </c>
      <c r="N58" s="30">
        <f t="shared" si="10"/>
        <v>5459.32</v>
      </c>
      <c r="O58" s="31" t="s">
        <v>194</v>
      </c>
      <c r="P58" s="15"/>
      <c r="Q58" s="15"/>
      <c r="R58" s="15"/>
    </row>
    <row r="59" s="2" customFormat="1" ht="22" customHeight="1" spans="1:18">
      <c r="A59" s="15">
        <v>2022</v>
      </c>
      <c r="B59" s="15">
        <v>12</v>
      </c>
      <c r="C59" s="15">
        <v>28</v>
      </c>
      <c r="D59" s="15" t="s">
        <v>195</v>
      </c>
      <c r="E59" s="15" t="s">
        <v>196</v>
      </c>
      <c r="F59" s="15">
        <v>129.92</v>
      </c>
      <c r="G59" s="15">
        <v>3.2</v>
      </c>
      <c r="H59" s="15" t="s">
        <v>137</v>
      </c>
      <c r="I59" s="15">
        <v>4988.88</v>
      </c>
      <c r="J59" s="15">
        <v>500.04</v>
      </c>
      <c r="K59" s="28">
        <f t="shared" si="7"/>
        <v>5488.92</v>
      </c>
      <c r="L59" s="29">
        <f t="shared" si="8"/>
        <v>0.05</v>
      </c>
      <c r="M59" s="30">
        <f t="shared" si="9"/>
        <v>249.44</v>
      </c>
      <c r="N59" s="30">
        <f t="shared" si="10"/>
        <v>5239.48</v>
      </c>
      <c r="O59" s="31" t="s">
        <v>197</v>
      </c>
      <c r="P59" s="15"/>
      <c r="Q59" s="15"/>
      <c r="R59" s="15"/>
    </row>
    <row r="60" s="2" customFormat="1" ht="22" customHeight="1" spans="1:18">
      <c r="A60" s="15">
        <v>2022</v>
      </c>
      <c r="B60" s="15">
        <v>12</v>
      </c>
      <c r="C60" s="15">
        <v>28</v>
      </c>
      <c r="D60" s="15" t="s">
        <v>198</v>
      </c>
      <c r="E60" s="15" t="s">
        <v>199</v>
      </c>
      <c r="F60" s="15">
        <v>89.65</v>
      </c>
      <c r="G60" s="15">
        <v>3.2</v>
      </c>
      <c r="H60" s="15" t="s">
        <v>137</v>
      </c>
      <c r="I60" s="15">
        <v>3442.56</v>
      </c>
      <c r="J60" s="15">
        <v>491.34</v>
      </c>
      <c r="K60" s="28">
        <f t="shared" ref="K60:K68" si="11">J60+I60</f>
        <v>3933.9</v>
      </c>
      <c r="L60" s="29">
        <f t="shared" ref="L60:L68" si="12">IF(A60=2022,5%,IF(A60="",0,3%))</f>
        <v>0.05</v>
      </c>
      <c r="M60" s="30">
        <f t="shared" ref="M60:M68" si="13">ROUND(I60*L60,2)</f>
        <v>172.13</v>
      </c>
      <c r="N60" s="30">
        <f t="shared" ref="N60:N68" si="14">K60-M60</f>
        <v>3761.77</v>
      </c>
      <c r="O60" s="31" t="s">
        <v>200</v>
      </c>
      <c r="P60" s="15"/>
      <c r="Q60" s="15"/>
      <c r="R60" s="15"/>
    </row>
    <row r="61" s="2" customFormat="1" ht="22" customHeight="1" spans="1:18">
      <c r="A61" s="15">
        <v>2022</v>
      </c>
      <c r="B61" s="15">
        <v>12</v>
      </c>
      <c r="C61" s="15">
        <v>29</v>
      </c>
      <c r="D61" s="15" t="s">
        <v>201</v>
      </c>
      <c r="E61" s="15" t="s">
        <v>202</v>
      </c>
      <c r="F61" s="15">
        <v>140.18</v>
      </c>
      <c r="G61" s="15">
        <v>3.2</v>
      </c>
      <c r="H61" s="15" t="s">
        <v>137</v>
      </c>
      <c r="I61" s="15">
        <v>5382.96</v>
      </c>
      <c r="J61" s="15">
        <v>500.19</v>
      </c>
      <c r="K61" s="28">
        <f t="shared" si="11"/>
        <v>5883.15</v>
      </c>
      <c r="L61" s="29">
        <f t="shared" si="12"/>
        <v>0.05</v>
      </c>
      <c r="M61" s="30">
        <f t="shared" si="13"/>
        <v>269.15</v>
      </c>
      <c r="N61" s="30">
        <f t="shared" si="14"/>
        <v>5614</v>
      </c>
      <c r="O61" s="31" t="s">
        <v>203</v>
      </c>
      <c r="P61" s="15"/>
      <c r="Q61" s="15"/>
      <c r="R61" s="15"/>
    </row>
    <row r="62" s="4" customFormat="1" ht="22" customHeight="1" spans="1:18">
      <c r="A62" s="18">
        <v>2022</v>
      </c>
      <c r="B62" s="18">
        <v>12</v>
      </c>
      <c r="C62" s="18">
        <v>29</v>
      </c>
      <c r="D62" s="18" t="s">
        <v>204</v>
      </c>
      <c r="E62" s="18" t="s">
        <v>205</v>
      </c>
      <c r="F62" s="18">
        <v>89.65</v>
      </c>
      <c r="G62" s="18">
        <v>3.2</v>
      </c>
      <c r="H62" s="18" t="s">
        <v>137</v>
      </c>
      <c r="I62" s="18">
        <v>3442.56</v>
      </c>
      <c r="J62" s="18">
        <v>500</v>
      </c>
      <c r="K62" s="18">
        <f t="shared" si="11"/>
        <v>3942.56</v>
      </c>
      <c r="L62" s="34">
        <f t="shared" si="12"/>
        <v>0.05</v>
      </c>
      <c r="M62" s="35">
        <f t="shared" si="13"/>
        <v>172.13</v>
      </c>
      <c r="N62" s="35">
        <f>K62-M62-860.64</f>
        <v>2909.79</v>
      </c>
      <c r="O62" s="36" t="s">
        <v>206</v>
      </c>
      <c r="P62" s="18"/>
      <c r="Q62" s="18"/>
      <c r="R62" s="18" t="s">
        <v>207</v>
      </c>
    </row>
    <row r="63" s="2" customFormat="1" ht="22" customHeight="1" spans="1:18">
      <c r="A63" s="15">
        <v>2022</v>
      </c>
      <c r="B63" s="15">
        <v>12</v>
      </c>
      <c r="C63" s="15">
        <v>29</v>
      </c>
      <c r="D63" s="15" t="s">
        <v>208</v>
      </c>
      <c r="E63" s="15" t="s">
        <v>209</v>
      </c>
      <c r="F63" s="15">
        <v>89.65</v>
      </c>
      <c r="G63" s="15">
        <v>3.2</v>
      </c>
      <c r="H63" s="15" t="s">
        <v>137</v>
      </c>
      <c r="I63" s="15">
        <v>3442.56</v>
      </c>
      <c r="J63" s="15">
        <v>294.17</v>
      </c>
      <c r="K63" s="28">
        <f t="shared" si="11"/>
        <v>3736.73</v>
      </c>
      <c r="L63" s="29">
        <f t="shared" si="12"/>
        <v>0.05</v>
      </c>
      <c r="M63" s="30">
        <f t="shared" si="13"/>
        <v>172.13</v>
      </c>
      <c r="N63" s="30">
        <f t="shared" si="14"/>
        <v>3564.6</v>
      </c>
      <c r="O63" s="31" t="s">
        <v>210</v>
      </c>
      <c r="P63" s="15"/>
      <c r="Q63" s="15"/>
      <c r="R63" s="15"/>
    </row>
    <row r="64" s="2" customFormat="1" ht="22" customHeight="1" spans="1:18">
      <c r="A64" s="15">
        <v>2022</v>
      </c>
      <c r="B64" s="15">
        <v>12</v>
      </c>
      <c r="C64" s="15">
        <v>29</v>
      </c>
      <c r="D64" s="15" t="s">
        <v>211</v>
      </c>
      <c r="E64" s="15" t="s">
        <v>212</v>
      </c>
      <c r="F64" s="15">
        <v>139.07</v>
      </c>
      <c r="G64" s="15">
        <v>4.2</v>
      </c>
      <c r="H64" s="15" t="s">
        <v>137</v>
      </c>
      <c r="I64" s="15">
        <v>7009.08</v>
      </c>
      <c r="J64" s="15">
        <v>500.04</v>
      </c>
      <c r="K64" s="28">
        <f t="shared" si="11"/>
        <v>7509.12</v>
      </c>
      <c r="L64" s="29">
        <f t="shared" si="12"/>
        <v>0.05</v>
      </c>
      <c r="M64" s="30">
        <f t="shared" si="13"/>
        <v>350.45</v>
      </c>
      <c r="N64" s="30">
        <f t="shared" si="14"/>
        <v>7158.67</v>
      </c>
      <c r="O64" s="31" t="s">
        <v>213</v>
      </c>
      <c r="P64" s="15"/>
      <c r="Q64" s="15"/>
      <c r="R64" s="15"/>
    </row>
    <row r="65" s="2" customFormat="1" ht="22" customHeight="1" spans="1:18">
      <c r="A65" s="15">
        <v>2022</v>
      </c>
      <c r="B65" s="15">
        <v>12</v>
      </c>
      <c r="C65" s="15">
        <v>29</v>
      </c>
      <c r="D65" s="15" t="s">
        <v>214</v>
      </c>
      <c r="E65" s="15" t="s">
        <v>215</v>
      </c>
      <c r="F65" s="15">
        <v>129.92</v>
      </c>
      <c r="G65" s="15">
        <v>3.2</v>
      </c>
      <c r="H65" s="15" t="s">
        <v>137</v>
      </c>
      <c r="I65" s="15">
        <v>4988.88</v>
      </c>
      <c r="J65" s="15">
        <v>500.04</v>
      </c>
      <c r="K65" s="28">
        <f t="shared" si="11"/>
        <v>5488.92</v>
      </c>
      <c r="L65" s="29">
        <f t="shared" si="12"/>
        <v>0.05</v>
      </c>
      <c r="M65" s="30">
        <f t="shared" si="13"/>
        <v>249.44</v>
      </c>
      <c r="N65" s="30">
        <f t="shared" si="14"/>
        <v>5239.48</v>
      </c>
      <c r="O65" s="31" t="s">
        <v>216</v>
      </c>
      <c r="P65" s="15"/>
      <c r="Q65" s="15"/>
      <c r="R65" s="15"/>
    </row>
    <row r="66" s="2" customFormat="1" ht="22" customHeight="1" spans="1:18">
      <c r="A66" s="15">
        <v>2022</v>
      </c>
      <c r="B66" s="15">
        <v>12</v>
      </c>
      <c r="C66" s="15">
        <v>30</v>
      </c>
      <c r="D66" s="15" t="s">
        <v>217</v>
      </c>
      <c r="E66" s="15" t="s">
        <v>218</v>
      </c>
      <c r="F66" s="15">
        <v>127.66</v>
      </c>
      <c r="G66" s="15">
        <v>3.2</v>
      </c>
      <c r="H66" s="15" t="s">
        <v>137</v>
      </c>
      <c r="I66" s="15">
        <v>4902.12</v>
      </c>
      <c r="J66" s="15">
        <v>470.69</v>
      </c>
      <c r="K66" s="28">
        <f t="shared" si="11"/>
        <v>5372.81</v>
      </c>
      <c r="L66" s="29">
        <f t="shared" si="12"/>
        <v>0.05</v>
      </c>
      <c r="M66" s="30">
        <f t="shared" si="13"/>
        <v>245.11</v>
      </c>
      <c r="N66" s="30">
        <f t="shared" si="14"/>
        <v>5127.7</v>
      </c>
      <c r="O66" s="31" t="s">
        <v>219</v>
      </c>
      <c r="P66" s="15"/>
      <c r="Q66" s="15"/>
      <c r="R66" s="15"/>
    </row>
    <row r="67" s="2" customFormat="1" ht="22" customHeight="1" spans="1:18">
      <c r="A67" s="15">
        <v>2022</v>
      </c>
      <c r="B67" s="15">
        <v>12</v>
      </c>
      <c r="C67" s="15">
        <v>30</v>
      </c>
      <c r="D67" s="15" t="s">
        <v>220</v>
      </c>
      <c r="E67" s="15" t="s">
        <v>221</v>
      </c>
      <c r="F67" s="15">
        <v>89.65</v>
      </c>
      <c r="G67" s="15">
        <v>3.2</v>
      </c>
      <c r="H67" s="15" t="s">
        <v>137</v>
      </c>
      <c r="I67" s="15">
        <v>3442.56</v>
      </c>
      <c r="J67" s="15">
        <v>300</v>
      </c>
      <c r="K67" s="28">
        <f t="shared" si="11"/>
        <v>3742.56</v>
      </c>
      <c r="L67" s="29">
        <f t="shared" si="12"/>
        <v>0.05</v>
      </c>
      <c r="M67" s="30">
        <f t="shared" si="13"/>
        <v>172.13</v>
      </c>
      <c r="N67" s="30">
        <f t="shared" si="14"/>
        <v>3570.43</v>
      </c>
      <c r="O67" s="31" t="s">
        <v>222</v>
      </c>
      <c r="P67" s="15"/>
      <c r="Q67" s="15"/>
      <c r="R67" s="15"/>
    </row>
    <row r="68" s="2" customFormat="1" ht="22" customHeight="1" spans="1:18">
      <c r="A68" s="15">
        <v>2022</v>
      </c>
      <c r="B68" s="15">
        <v>12</v>
      </c>
      <c r="C68" s="15">
        <v>30</v>
      </c>
      <c r="D68" s="15" t="s">
        <v>223</v>
      </c>
      <c r="E68" s="15" t="s">
        <v>224</v>
      </c>
      <c r="F68" s="15">
        <v>127.66</v>
      </c>
      <c r="G68" s="15">
        <v>3.2</v>
      </c>
      <c r="H68" s="15" t="s">
        <v>137</v>
      </c>
      <c r="I68" s="15">
        <v>4902.12</v>
      </c>
      <c r="J68" s="15">
        <v>470.69</v>
      </c>
      <c r="K68" s="28">
        <f t="shared" ref="K68:K78" si="15">J68+I68</f>
        <v>5372.81</v>
      </c>
      <c r="L68" s="29">
        <f t="shared" ref="L68:L78" si="16">IF(A68=2022,5%,IF(A68="",0,3%))</f>
        <v>0.05</v>
      </c>
      <c r="M68" s="30">
        <f t="shared" ref="M68:M78" si="17">ROUND(I68*L68,2)</f>
        <v>245.11</v>
      </c>
      <c r="N68" s="30">
        <f t="shared" ref="N68:N78" si="18">K68-M68</f>
        <v>5127.7</v>
      </c>
      <c r="O68" s="31" t="s">
        <v>225</v>
      </c>
      <c r="P68" s="15"/>
      <c r="Q68" s="15"/>
      <c r="R68" s="15"/>
    </row>
    <row r="69" s="2" customFormat="1" ht="22" customHeight="1" spans="1:18">
      <c r="A69" s="15">
        <v>2022</v>
      </c>
      <c r="B69" s="15">
        <v>12</v>
      </c>
      <c r="C69" s="15">
        <v>30</v>
      </c>
      <c r="D69" s="15" t="s">
        <v>226</v>
      </c>
      <c r="E69" s="15" t="s">
        <v>227</v>
      </c>
      <c r="F69" s="15">
        <v>127.66</v>
      </c>
      <c r="G69" s="15">
        <v>3.2</v>
      </c>
      <c r="H69" s="15" t="s">
        <v>137</v>
      </c>
      <c r="I69" s="15">
        <v>4902.12</v>
      </c>
      <c r="J69" s="15">
        <v>470.69</v>
      </c>
      <c r="K69" s="28">
        <f t="shared" si="15"/>
        <v>5372.81</v>
      </c>
      <c r="L69" s="29">
        <f t="shared" si="16"/>
        <v>0.05</v>
      </c>
      <c r="M69" s="30">
        <f t="shared" si="17"/>
        <v>245.11</v>
      </c>
      <c r="N69" s="30">
        <f t="shared" si="18"/>
        <v>5127.7</v>
      </c>
      <c r="O69" s="31" t="s">
        <v>228</v>
      </c>
      <c r="P69" s="15"/>
      <c r="Q69" s="15"/>
      <c r="R69" s="15"/>
    </row>
    <row r="70" s="2" customFormat="1" ht="22" customHeight="1" spans="1:18">
      <c r="A70" s="15">
        <v>2022</v>
      </c>
      <c r="B70" s="15">
        <v>12</v>
      </c>
      <c r="C70" s="15">
        <v>30</v>
      </c>
      <c r="D70" s="15" t="s">
        <v>229</v>
      </c>
      <c r="E70" s="15" t="s">
        <v>230</v>
      </c>
      <c r="F70" s="15">
        <v>89.65</v>
      </c>
      <c r="G70" s="15">
        <v>3.2</v>
      </c>
      <c r="H70" s="15" t="s">
        <v>137</v>
      </c>
      <c r="I70" s="15">
        <v>3442.56</v>
      </c>
      <c r="J70" s="15">
        <v>500</v>
      </c>
      <c r="K70" s="28">
        <f t="shared" si="15"/>
        <v>3942.56</v>
      </c>
      <c r="L70" s="29">
        <f t="shared" si="16"/>
        <v>0.05</v>
      </c>
      <c r="M70" s="30">
        <f t="shared" si="17"/>
        <v>172.13</v>
      </c>
      <c r="N70" s="30">
        <f t="shared" si="18"/>
        <v>3770.43</v>
      </c>
      <c r="O70" s="31" t="s">
        <v>231</v>
      </c>
      <c r="P70" s="15"/>
      <c r="Q70" s="15"/>
      <c r="R70" s="15"/>
    </row>
    <row r="71" s="2" customFormat="1" ht="22" customHeight="1" spans="1:18">
      <c r="A71" s="15">
        <v>2022</v>
      </c>
      <c r="B71" s="15">
        <v>12</v>
      </c>
      <c r="C71" s="15">
        <v>30</v>
      </c>
      <c r="D71" s="15" t="s">
        <v>232</v>
      </c>
      <c r="E71" s="15" t="s">
        <v>233</v>
      </c>
      <c r="F71" s="15">
        <v>138.06</v>
      </c>
      <c r="G71" s="15">
        <v>4.2</v>
      </c>
      <c r="H71" s="15" t="s">
        <v>137</v>
      </c>
      <c r="I71" s="16">
        <v>6958.2</v>
      </c>
      <c r="J71" s="15">
        <v>495.96</v>
      </c>
      <c r="K71" s="28">
        <f t="shared" si="15"/>
        <v>7454.16</v>
      </c>
      <c r="L71" s="29">
        <f t="shared" si="16"/>
        <v>0.05</v>
      </c>
      <c r="M71" s="30">
        <f t="shared" si="17"/>
        <v>347.91</v>
      </c>
      <c r="N71" s="30">
        <f t="shared" si="18"/>
        <v>7106.25</v>
      </c>
      <c r="O71" s="31" t="s">
        <v>234</v>
      </c>
      <c r="P71" s="15"/>
      <c r="Q71" s="15"/>
      <c r="R71" s="15"/>
    </row>
    <row r="72" s="2" customFormat="1" ht="22" customHeight="1" spans="1:18">
      <c r="A72" s="15">
        <v>2022</v>
      </c>
      <c r="B72" s="15">
        <v>12</v>
      </c>
      <c r="C72" s="15">
        <v>30</v>
      </c>
      <c r="D72" s="15" t="s">
        <v>235</v>
      </c>
      <c r="E72" s="15" t="s">
        <v>236</v>
      </c>
      <c r="F72" s="15">
        <v>142.52</v>
      </c>
      <c r="G72" s="15">
        <v>3.2</v>
      </c>
      <c r="H72" s="15" t="s">
        <v>137</v>
      </c>
      <c r="I72" s="15">
        <v>5472.72</v>
      </c>
      <c r="J72" s="16">
        <v>467.3</v>
      </c>
      <c r="K72" s="28">
        <f t="shared" si="15"/>
        <v>5940.02</v>
      </c>
      <c r="L72" s="29">
        <f t="shared" si="16"/>
        <v>0.05</v>
      </c>
      <c r="M72" s="30">
        <f t="shared" si="17"/>
        <v>273.64</v>
      </c>
      <c r="N72" s="30">
        <f t="shared" si="18"/>
        <v>5666.38</v>
      </c>
      <c r="O72" s="31" t="s">
        <v>237</v>
      </c>
      <c r="P72" s="15"/>
      <c r="Q72" s="15"/>
      <c r="R72" s="15"/>
    </row>
    <row r="73" s="2" customFormat="1" ht="22" customHeight="1" spans="1:18">
      <c r="A73" s="15">
        <v>2022</v>
      </c>
      <c r="B73" s="15">
        <v>12</v>
      </c>
      <c r="C73" s="15">
        <v>30</v>
      </c>
      <c r="D73" s="15" t="s">
        <v>238</v>
      </c>
      <c r="E73" s="15" t="s">
        <v>239</v>
      </c>
      <c r="F73" s="15">
        <v>89.65</v>
      </c>
      <c r="G73" s="15">
        <v>3.2</v>
      </c>
      <c r="H73" s="15" t="s">
        <v>137</v>
      </c>
      <c r="I73" s="15">
        <v>3442.56</v>
      </c>
      <c r="J73" s="15">
        <v>500</v>
      </c>
      <c r="K73" s="28">
        <f t="shared" si="15"/>
        <v>3942.56</v>
      </c>
      <c r="L73" s="29">
        <f t="shared" si="16"/>
        <v>0.05</v>
      </c>
      <c r="M73" s="30">
        <f t="shared" si="17"/>
        <v>172.13</v>
      </c>
      <c r="N73" s="30">
        <f t="shared" si="18"/>
        <v>3770.43</v>
      </c>
      <c r="O73" s="31" t="s">
        <v>240</v>
      </c>
      <c r="P73" s="15"/>
      <c r="Q73" s="15"/>
      <c r="R73" s="15"/>
    </row>
    <row r="74" s="2" customFormat="1" ht="22" customHeight="1" spans="1:18">
      <c r="A74" s="15">
        <v>2022</v>
      </c>
      <c r="B74" s="15">
        <v>12</v>
      </c>
      <c r="C74" s="15">
        <v>30</v>
      </c>
      <c r="D74" s="15" t="s">
        <v>241</v>
      </c>
      <c r="E74" s="15" t="s">
        <v>242</v>
      </c>
      <c r="F74" s="15">
        <v>127.66</v>
      </c>
      <c r="G74" s="15">
        <v>3.2</v>
      </c>
      <c r="H74" s="15" t="s">
        <v>243</v>
      </c>
      <c r="I74" s="15">
        <v>4902.12</v>
      </c>
      <c r="J74" s="15">
        <v>111.29</v>
      </c>
      <c r="K74" s="28">
        <f t="shared" si="15"/>
        <v>5013.41</v>
      </c>
      <c r="L74" s="29">
        <f t="shared" si="16"/>
        <v>0.05</v>
      </c>
      <c r="M74" s="30">
        <f t="shared" si="17"/>
        <v>245.11</v>
      </c>
      <c r="N74" s="30">
        <f t="shared" si="18"/>
        <v>4768.3</v>
      </c>
      <c r="O74" s="31" t="s">
        <v>244</v>
      </c>
      <c r="P74" s="15"/>
      <c r="Q74" s="15"/>
      <c r="R74" s="15"/>
    </row>
    <row r="75" s="2" customFormat="1" ht="22" customHeight="1" spans="1:18">
      <c r="A75" s="15">
        <v>2022</v>
      </c>
      <c r="B75" s="15">
        <v>12</v>
      </c>
      <c r="C75" s="15">
        <v>30</v>
      </c>
      <c r="D75" s="15" t="s">
        <v>245</v>
      </c>
      <c r="E75" s="15" t="s">
        <v>246</v>
      </c>
      <c r="F75" s="15">
        <v>89.65</v>
      </c>
      <c r="G75" s="15">
        <v>3.2</v>
      </c>
      <c r="H75" s="15" t="s">
        <v>137</v>
      </c>
      <c r="I75" s="15">
        <v>3442.56</v>
      </c>
      <c r="J75" s="15"/>
      <c r="K75" s="28">
        <f t="shared" si="15"/>
        <v>3442.56</v>
      </c>
      <c r="L75" s="29">
        <f t="shared" si="16"/>
        <v>0.05</v>
      </c>
      <c r="M75" s="30">
        <f t="shared" si="17"/>
        <v>172.13</v>
      </c>
      <c r="N75" s="30">
        <f t="shared" si="18"/>
        <v>3270.43</v>
      </c>
      <c r="O75" s="31" t="s">
        <v>247</v>
      </c>
      <c r="P75" s="15"/>
      <c r="Q75" s="15"/>
      <c r="R75" s="15"/>
    </row>
    <row r="76" s="2" customFormat="1" ht="22" customHeight="1" spans="1:18">
      <c r="A76" s="15">
        <v>2022</v>
      </c>
      <c r="B76" s="15">
        <v>12</v>
      </c>
      <c r="C76" s="15">
        <v>30</v>
      </c>
      <c r="D76" s="15" t="s">
        <v>248</v>
      </c>
      <c r="E76" s="15" t="s">
        <v>249</v>
      </c>
      <c r="F76" s="15">
        <v>127.66</v>
      </c>
      <c r="G76" s="15">
        <v>3.2</v>
      </c>
      <c r="H76" s="15" t="s">
        <v>137</v>
      </c>
      <c r="I76" s="15">
        <v>4902.12</v>
      </c>
      <c r="J76" s="15">
        <v>500.01</v>
      </c>
      <c r="K76" s="28">
        <f t="shared" si="15"/>
        <v>5402.13</v>
      </c>
      <c r="L76" s="29">
        <f t="shared" si="16"/>
        <v>0.05</v>
      </c>
      <c r="M76" s="30">
        <f t="shared" si="17"/>
        <v>245.11</v>
      </c>
      <c r="N76" s="30">
        <f t="shared" si="18"/>
        <v>5157.02</v>
      </c>
      <c r="O76" s="31" t="s">
        <v>250</v>
      </c>
      <c r="P76" s="15"/>
      <c r="Q76" s="15"/>
      <c r="R76" s="15"/>
    </row>
    <row r="77" s="2" customFormat="1" ht="22" customHeight="1" spans="1:18">
      <c r="A77" s="15">
        <v>2022</v>
      </c>
      <c r="B77" s="15">
        <v>12</v>
      </c>
      <c r="C77" s="15">
        <v>30</v>
      </c>
      <c r="D77" s="15" t="s">
        <v>251</v>
      </c>
      <c r="E77" s="15" t="s">
        <v>252</v>
      </c>
      <c r="F77" s="15">
        <v>119.09</v>
      </c>
      <c r="G77" s="15">
        <v>3.2</v>
      </c>
      <c r="H77" s="15" t="s">
        <v>137</v>
      </c>
      <c r="I77" s="15">
        <v>4573.08</v>
      </c>
      <c r="J77" s="15">
        <v>300</v>
      </c>
      <c r="K77" s="28">
        <f t="shared" si="15"/>
        <v>4873.08</v>
      </c>
      <c r="L77" s="29">
        <f t="shared" si="16"/>
        <v>0.05</v>
      </c>
      <c r="M77" s="30">
        <f t="shared" si="17"/>
        <v>228.65</v>
      </c>
      <c r="N77" s="30">
        <f t="shared" si="18"/>
        <v>4644.43</v>
      </c>
      <c r="O77" s="31" t="s">
        <v>253</v>
      </c>
      <c r="P77" s="15"/>
      <c r="Q77" s="15"/>
      <c r="R77" s="15"/>
    </row>
    <row r="78" s="2" customFormat="1" ht="22" customHeight="1" spans="1:18">
      <c r="A78" s="15">
        <v>2022</v>
      </c>
      <c r="B78" s="15">
        <v>12</v>
      </c>
      <c r="C78" s="15">
        <v>30</v>
      </c>
      <c r="D78" s="15" t="s">
        <v>254</v>
      </c>
      <c r="E78" s="15" t="s">
        <v>255</v>
      </c>
      <c r="F78" s="15">
        <v>127.66</v>
      </c>
      <c r="G78" s="15">
        <v>3.2</v>
      </c>
      <c r="H78" s="15" t="s">
        <v>243</v>
      </c>
      <c r="I78" s="15">
        <v>4902.12</v>
      </c>
      <c r="J78" s="15">
        <v>500.03</v>
      </c>
      <c r="K78" s="28">
        <f t="shared" ref="K78:K87" si="19">J78+I78</f>
        <v>5402.15</v>
      </c>
      <c r="L78" s="29">
        <f t="shared" ref="L78:L87" si="20">IF(A78=2022,5%,IF(A78="",0,3%))</f>
        <v>0.05</v>
      </c>
      <c r="M78" s="30">
        <f t="shared" ref="M78:M87" si="21">ROUND(I78*L78,2)</f>
        <v>245.11</v>
      </c>
      <c r="N78" s="30">
        <f t="shared" ref="N78:N87" si="22">K78-M78</f>
        <v>5157.04</v>
      </c>
      <c r="O78" s="31" t="s">
        <v>256</v>
      </c>
      <c r="P78" s="15"/>
      <c r="Q78" s="15"/>
      <c r="R78" s="15"/>
    </row>
    <row r="79" s="2" customFormat="1" ht="22" customHeight="1" spans="1:18">
      <c r="A79" s="15">
        <v>2022</v>
      </c>
      <c r="B79" s="15">
        <v>12</v>
      </c>
      <c r="C79" s="15">
        <v>30</v>
      </c>
      <c r="D79" s="15" t="s">
        <v>257</v>
      </c>
      <c r="E79" s="15" t="s">
        <v>258</v>
      </c>
      <c r="F79" s="15">
        <v>127.66</v>
      </c>
      <c r="G79" s="15">
        <v>3.2</v>
      </c>
      <c r="H79" s="15" t="s">
        <v>243</v>
      </c>
      <c r="I79" s="15">
        <v>4902.12</v>
      </c>
      <c r="J79" s="15">
        <v>500.03</v>
      </c>
      <c r="K79" s="28">
        <f t="shared" si="19"/>
        <v>5402.15</v>
      </c>
      <c r="L79" s="29">
        <f t="shared" si="20"/>
        <v>0.05</v>
      </c>
      <c r="M79" s="30">
        <f t="shared" si="21"/>
        <v>245.11</v>
      </c>
      <c r="N79" s="30">
        <f t="shared" si="22"/>
        <v>5157.04</v>
      </c>
      <c r="O79" s="31" t="s">
        <v>259</v>
      </c>
      <c r="P79" s="15"/>
      <c r="Q79" s="15"/>
      <c r="R79" s="15"/>
    </row>
    <row r="80" s="2" customFormat="1" ht="22" customHeight="1" spans="1:18">
      <c r="A80" s="15">
        <v>2022</v>
      </c>
      <c r="B80" s="15">
        <v>12</v>
      </c>
      <c r="C80" s="15">
        <v>31</v>
      </c>
      <c r="D80" s="15" t="s">
        <v>260</v>
      </c>
      <c r="E80" s="15" t="s">
        <v>261</v>
      </c>
      <c r="F80" s="15">
        <v>119.69</v>
      </c>
      <c r="G80" s="15">
        <v>3.2</v>
      </c>
      <c r="H80" s="15" t="s">
        <v>137</v>
      </c>
      <c r="I80" s="15">
        <v>4596.12</v>
      </c>
      <c r="J80" s="15">
        <v>300</v>
      </c>
      <c r="K80" s="28">
        <f t="shared" si="19"/>
        <v>4896.12</v>
      </c>
      <c r="L80" s="29">
        <f t="shared" si="20"/>
        <v>0.05</v>
      </c>
      <c r="M80" s="30">
        <f t="shared" si="21"/>
        <v>229.81</v>
      </c>
      <c r="N80" s="30">
        <f t="shared" si="22"/>
        <v>4666.31</v>
      </c>
      <c r="O80" s="31" t="s">
        <v>262</v>
      </c>
      <c r="P80" s="15"/>
      <c r="Q80" s="15"/>
      <c r="R80" s="15"/>
    </row>
    <row r="81" s="2" customFormat="1" ht="22" customHeight="1" spans="1:18">
      <c r="A81" s="15">
        <v>2022</v>
      </c>
      <c r="B81" s="15">
        <v>12</v>
      </c>
      <c r="C81" s="15">
        <v>31</v>
      </c>
      <c r="D81" s="15" t="s">
        <v>263</v>
      </c>
      <c r="E81" s="15" t="s">
        <v>264</v>
      </c>
      <c r="F81" s="15">
        <v>126.34</v>
      </c>
      <c r="G81" s="15">
        <v>3.2</v>
      </c>
      <c r="H81" s="15" t="s">
        <v>137</v>
      </c>
      <c r="I81" s="15">
        <v>4851.48</v>
      </c>
      <c r="J81" s="15">
        <v>400</v>
      </c>
      <c r="K81" s="28">
        <f t="shared" si="19"/>
        <v>5251.48</v>
      </c>
      <c r="L81" s="29">
        <f t="shared" si="20"/>
        <v>0.05</v>
      </c>
      <c r="M81" s="30">
        <f t="shared" si="21"/>
        <v>242.57</v>
      </c>
      <c r="N81" s="30">
        <f t="shared" si="22"/>
        <v>5008.91</v>
      </c>
      <c r="O81" s="31" t="s">
        <v>265</v>
      </c>
      <c r="P81" s="15"/>
      <c r="Q81" s="15"/>
      <c r="R81" s="15"/>
    </row>
    <row r="82" s="2" customFormat="1" ht="22" customHeight="1" spans="1:18">
      <c r="A82" s="15">
        <v>2022</v>
      </c>
      <c r="B82" s="15">
        <v>12</v>
      </c>
      <c r="C82" s="15">
        <v>31</v>
      </c>
      <c r="D82" s="15" t="s">
        <v>266</v>
      </c>
      <c r="E82" s="15" t="s">
        <v>267</v>
      </c>
      <c r="F82" s="15">
        <v>119.69</v>
      </c>
      <c r="G82" s="15">
        <v>3.2</v>
      </c>
      <c r="H82" s="15" t="s">
        <v>243</v>
      </c>
      <c r="I82" s="15">
        <v>4596.12</v>
      </c>
      <c r="J82" s="15">
        <v>300</v>
      </c>
      <c r="K82" s="28">
        <f t="shared" si="19"/>
        <v>4896.12</v>
      </c>
      <c r="L82" s="29">
        <f t="shared" si="20"/>
        <v>0.05</v>
      </c>
      <c r="M82" s="30">
        <f t="shared" si="21"/>
        <v>229.81</v>
      </c>
      <c r="N82" s="30">
        <f t="shared" si="22"/>
        <v>4666.31</v>
      </c>
      <c r="O82" s="31" t="s">
        <v>268</v>
      </c>
      <c r="P82" s="15"/>
      <c r="Q82" s="15"/>
      <c r="R82" s="15"/>
    </row>
    <row r="83" s="2" customFormat="1" ht="22" customHeight="1" spans="1:18">
      <c r="A83" s="15">
        <v>2022</v>
      </c>
      <c r="B83" s="15">
        <v>12</v>
      </c>
      <c r="C83" s="15">
        <v>31</v>
      </c>
      <c r="D83" s="15" t="s">
        <v>269</v>
      </c>
      <c r="E83" s="15" t="s">
        <v>270</v>
      </c>
      <c r="F83" s="15">
        <v>119.5</v>
      </c>
      <c r="G83" s="15">
        <v>3.2</v>
      </c>
      <c r="H83" s="15" t="s">
        <v>137</v>
      </c>
      <c r="I83" s="15">
        <v>4588.8</v>
      </c>
      <c r="J83" s="15"/>
      <c r="K83" s="28">
        <f t="shared" si="19"/>
        <v>4588.8</v>
      </c>
      <c r="L83" s="29">
        <f t="shared" si="20"/>
        <v>0.05</v>
      </c>
      <c r="M83" s="30">
        <f t="shared" si="21"/>
        <v>229.44</v>
      </c>
      <c r="N83" s="30">
        <f t="shared" si="22"/>
        <v>4359.36</v>
      </c>
      <c r="O83" s="31" t="s">
        <v>271</v>
      </c>
      <c r="P83" s="15"/>
      <c r="Q83" s="15"/>
      <c r="R83" s="15"/>
    </row>
    <row r="84" s="2" customFormat="1" ht="22" customHeight="1" spans="1:18">
      <c r="A84" s="15">
        <v>2022</v>
      </c>
      <c r="B84" s="15">
        <v>12</v>
      </c>
      <c r="C84" s="15">
        <v>31</v>
      </c>
      <c r="D84" s="15" t="s">
        <v>272</v>
      </c>
      <c r="E84" s="15" t="s">
        <v>273</v>
      </c>
      <c r="F84" s="15">
        <v>157.79</v>
      </c>
      <c r="G84" s="15">
        <v>3.2</v>
      </c>
      <c r="H84" s="15" t="s">
        <v>137</v>
      </c>
      <c r="I84" s="15">
        <v>7952.64</v>
      </c>
      <c r="J84" s="15">
        <v>466.87</v>
      </c>
      <c r="K84" s="28">
        <f t="shared" si="19"/>
        <v>8419.51</v>
      </c>
      <c r="L84" s="29">
        <f t="shared" si="20"/>
        <v>0.05</v>
      </c>
      <c r="M84" s="30">
        <f t="shared" si="21"/>
        <v>397.63</v>
      </c>
      <c r="N84" s="30">
        <f t="shared" si="22"/>
        <v>8021.88</v>
      </c>
      <c r="O84" s="31" t="s">
        <v>274</v>
      </c>
      <c r="P84" s="15"/>
      <c r="Q84" s="15"/>
      <c r="R84" s="15"/>
    </row>
    <row r="85" s="2" customFormat="1" ht="22" customHeight="1" spans="1:18">
      <c r="A85" s="15">
        <v>2022</v>
      </c>
      <c r="B85" s="15">
        <v>12</v>
      </c>
      <c r="C85" s="15">
        <v>31</v>
      </c>
      <c r="D85" s="15" t="s">
        <v>275</v>
      </c>
      <c r="E85" s="15" t="s">
        <v>276</v>
      </c>
      <c r="F85" s="15">
        <v>89.65</v>
      </c>
      <c r="G85" s="15">
        <v>3.2</v>
      </c>
      <c r="H85" s="15" t="s">
        <v>137</v>
      </c>
      <c r="I85" s="15">
        <v>3442.56</v>
      </c>
      <c r="J85" s="15"/>
      <c r="K85" s="28">
        <f t="shared" si="19"/>
        <v>3442.56</v>
      </c>
      <c r="L85" s="29">
        <f t="shared" si="20"/>
        <v>0.05</v>
      </c>
      <c r="M85" s="30">
        <f t="shared" si="21"/>
        <v>172.13</v>
      </c>
      <c r="N85" s="30">
        <f t="shared" si="22"/>
        <v>3270.43</v>
      </c>
      <c r="O85" s="31" t="s">
        <v>277</v>
      </c>
      <c r="P85" s="15"/>
      <c r="Q85" s="15"/>
      <c r="R85" s="15"/>
    </row>
    <row r="86" s="2" customFormat="1" ht="22" customHeight="1" spans="1:18">
      <c r="A86" s="15">
        <v>2022</v>
      </c>
      <c r="B86" s="15">
        <v>12</v>
      </c>
      <c r="C86" s="15">
        <v>31</v>
      </c>
      <c r="D86" s="15" t="s">
        <v>278</v>
      </c>
      <c r="E86" s="15" t="s">
        <v>279</v>
      </c>
      <c r="F86" s="15">
        <v>142.07</v>
      </c>
      <c r="G86" s="15">
        <v>3.2</v>
      </c>
      <c r="H86" s="15" t="s">
        <v>137</v>
      </c>
      <c r="I86" s="15">
        <v>5455.44</v>
      </c>
      <c r="J86" s="15">
        <v>500</v>
      </c>
      <c r="K86" s="28">
        <f t="shared" si="19"/>
        <v>5955.44</v>
      </c>
      <c r="L86" s="29">
        <f t="shared" si="20"/>
        <v>0.05</v>
      </c>
      <c r="M86" s="30">
        <f t="shared" si="21"/>
        <v>272.77</v>
      </c>
      <c r="N86" s="30">
        <f t="shared" si="22"/>
        <v>5682.67</v>
      </c>
      <c r="O86" s="31" t="s">
        <v>280</v>
      </c>
      <c r="P86" s="15"/>
      <c r="Q86" s="15"/>
      <c r="R86" s="15"/>
    </row>
    <row r="87" s="2" customFormat="1" ht="22" customHeight="1" spans="1:18">
      <c r="A87" s="15">
        <v>2022</v>
      </c>
      <c r="B87" s="15">
        <v>12</v>
      </c>
      <c r="C87" s="15">
        <v>31</v>
      </c>
      <c r="D87" s="15" t="s">
        <v>281</v>
      </c>
      <c r="E87" s="15" t="s">
        <v>282</v>
      </c>
      <c r="F87" s="15">
        <v>142.52</v>
      </c>
      <c r="G87" s="15">
        <v>3.2</v>
      </c>
      <c r="H87" s="15" t="s">
        <v>243</v>
      </c>
      <c r="I87" s="15">
        <v>5472.72</v>
      </c>
      <c r="J87" s="15">
        <v>500.05</v>
      </c>
      <c r="K87" s="28">
        <f t="shared" si="19"/>
        <v>5972.77</v>
      </c>
      <c r="L87" s="29">
        <f t="shared" si="20"/>
        <v>0.05</v>
      </c>
      <c r="M87" s="30">
        <f t="shared" si="21"/>
        <v>273.64</v>
      </c>
      <c r="N87" s="30">
        <f t="shared" si="22"/>
        <v>5699.13</v>
      </c>
      <c r="O87" s="31" t="s">
        <v>283</v>
      </c>
      <c r="P87" s="15"/>
      <c r="Q87" s="15"/>
      <c r="R87" s="15"/>
    </row>
    <row r="88" s="2" customFormat="1" ht="22" customHeight="1" spans="1:18">
      <c r="A88" s="15">
        <v>2022</v>
      </c>
      <c r="B88" s="15">
        <v>12</v>
      </c>
      <c r="C88" s="15">
        <v>31</v>
      </c>
      <c r="D88" s="15" t="s">
        <v>284</v>
      </c>
      <c r="E88" s="15" t="s">
        <v>285</v>
      </c>
      <c r="F88" s="15">
        <v>140.18</v>
      </c>
      <c r="G88" s="15">
        <v>3.2</v>
      </c>
      <c r="H88" s="15" t="s">
        <v>137</v>
      </c>
      <c r="I88" s="15">
        <v>5382.96</v>
      </c>
      <c r="J88" s="15">
        <v>483.44</v>
      </c>
      <c r="K88" s="28">
        <f t="shared" ref="K88:K98" si="23">J88+I88</f>
        <v>5866.4</v>
      </c>
      <c r="L88" s="29">
        <f t="shared" ref="L88:L98" si="24">IF(A88=2022,5%,IF(A88="",0,3%))</f>
        <v>0.05</v>
      </c>
      <c r="M88" s="30">
        <f t="shared" ref="M88:M98" si="25">ROUND(I88*L88,2)</f>
        <v>269.15</v>
      </c>
      <c r="N88" s="30">
        <f t="shared" ref="N88:N98" si="26">K88-M88</f>
        <v>5597.25</v>
      </c>
      <c r="O88" s="31" t="s">
        <v>286</v>
      </c>
      <c r="P88" s="15"/>
      <c r="Q88" s="15"/>
      <c r="R88" s="15"/>
    </row>
    <row r="89" s="2" customFormat="1" ht="22" customHeight="1" spans="1:18">
      <c r="A89" s="15">
        <v>2022</v>
      </c>
      <c r="B89" s="15">
        <v>12</v>
      </c>
      <c r="C89" s="15">
        <v>31</v>
      </c>
      <c r="D89" s="15" t="s">
        <v>287</v>
      </c>
      <c r="E89" s="15" t="s">
        <v>288</v>
      </c>
      <c r="F89" s="15">
        <v>138.19</v>
      </c>
      <c r="G89" s="15">
        <v>3.2</v>
      </c>
      <c r="H89" s="15" t="s">
        <v>137</v>
      </c>
      <c r="I89" s="15">
        <v>6964.8</v>
      </c>
      <c r="J89" s="15">
        <v>499.98</v>
      </c>
      <c r="K89" s="28">
        <f t="shared" si="23"/>
        <v>7464.78</v>
      </c>
      <c r="L89" s="29">
        <f t="shared" si="24"/>
        <v>0.05</v>
      </c>
      <c r="M89" s="30">
        <f t="shared" si="25"/>
        <v>348.24</v>
      </c>
      <c r="N89" s="30">
        <f t="shared" si="26"/>
        <v>7116.54</v>
      </c>
      <c r="O89" s="31" t="s">
        <v>289</v>
      </c>
      <c r="P89" s="15"/>
      <c r="Q89" s="15"/>
      <c r="R89" s="15"/>
    </row>
    <row r="90" s="2" customFormat="1" ht="22" customHeight="1" spans="1:18">
      <c r="A90" s="15">
        <v>2022</v>
      </c>
      <c r="B90" s="15">
        <v>12</v>
      </c>
      <c r="C90" s="15">
        <v>31</v>
      </c>
      <c r="D90" s="15" t="s">
        <v>290</v>
      </c>
      <c r="E90" s="15" t="s">
        <v>291</v>
      </c>
      <c r="F90" s="15">
        <v>152.38</v>
      </c>
      <c r="G90" s="15">
        <v>3.2</v>
      </c>
      <c r="H90" s="15" t="s">
        <v>137</v>
      </c>
      <c r="I90" s="15">
        <v>7680</v>
      </c>
      <c r="J90" s="15">
        <v>500</v>
      </c>
      <c r="K90" s="28">
        <f t="shared" si="23"/>
        <v>8180</v>
      </c>
      <c r="L90" s="29">
        <f t="shared" si="24"/>
        <v>0.05</v>
      </c>
      <c r="M90" s="30">
        <f t="shared" si="25"/>
        <v>384</v>
      </c>
      <c r="N90" s="30">
        <f t="shared" si="26"/>
        <v>7796</v>
      </c>
      <c r="O90" s="31" t="s">
        <v>292</v>
      </c>
      <c r="P90" s="15"/>
      <c r="Q90" s="15"/>
      <c r="R90" s="15"/>
    </row>
    <row r="91" s="2" customFormat="1" ht="22" customHeight="1" spans="1:18">
      <c r="A91" s="15">
        <v>2022</v>
      </c>
      <c r="B91" s="15">
        <v>12</v>
      </c>
      <c r="C91" s="15">
        <v>31</v>
      </c>
      <c r="D91" s="15" t="s">
        <v>293</v>
      </c>
      <c r="E91" s="15" t="s">
        <v>294</v>
      </c>
      <c r="F91" s="15">
        <v>129.92</v>
      </c>
      <c r="G91" s="15">
        <v>3.2</v>
      </c>
      <c r="H91" s="15" t="s">
        <v>137</v>
      </c>
      <c r="I91" s="15">
        <v>4988.88</v>
      </c>
      <c r="J91" s="38">
        <v>230.7</v>
      </c>
      <c r="K91" s="28">
        <f t="shared" si="23"/>
        <v>5219.58</v>
      </c>
      <c r="L91" s="29">
        <f t="shared" si="24"/>
        <v>0.05</v>
      </c>
      <c r="M91" s="30">
        <f t="shared" si="25"/>
        <v>249.44</v>
      </c>
      <c r="N91" s="30">
        <f t="shared" si="26"/>
        <v>4970.14</v>
      </c>
      <c r="O91" s="31" t="s">
        <v>295</v>
      </c>
      <c r="P91" s="15"/>
      <c r="Q91" s="15"/>
      <c r="R91" s="15"/>
    </row>
    <row r="92" s="2" customFormat="1" ht="22" customHeight="1" spans="1:18">
      <c r="A92" s="15">
        <v>2022</v>
      </c>
      <c r="B92" s="15">
        <v>12</v>
      </c>
      <c r="C92" s="15">
        <v>31</v>
      </c>
      <c r="D92" s="15" t="s">
        <v>296</v>
      </c>
      <c r="E92" s="15" t="s">
        <v>297</v>
      </c>
      <c r="F92" s="15">
        <v>119.69</v>
      </c>
      <c r="G92" s="15">
        <v>3.2</v>
      </c>
      <c r="H92" s="15" t="s">
        <v>137</v>
      </c>
      <c r="I92" s="15">
        <v>4596.12</v>
      </c>
      <c r="J92" s="15">
        <v>500</v>
      </c>
      <c r="K92" s="28">
        <f t="shared" si="23"/>
        <v>5096.12</v>
      </c>
      <c r="L92" s="29">
        <f t="shared" si="24"/>
        <v>0.05</v>
      </c>
      <c r="M92" s="30">
        <f t="shared" si="25"/>
        <v>229.81</v>
      </c>
      <c r="N92" s="30">
        <f t="shared" si="26"/>
        <v>4866.31</v>
      </c>
      <c r="O92" s="31" t="s">
        <v>298</v>
      </c>
      <c r="P92" s="15"/>
      <c r="Q92" s="15"/>
      <c r="R92" s="15"/>
    </row>
    <row r="93" s="2" customFormat="1" ht="22" customHeight="1" spans="1:18">
      <c r="A93" s="15">
        <v>2022</v>
      </c>
      <c r="B93" s="15">
        <v>12</v>
      </c>
      <c r="C93" s="15"/>
      <c r="D93" s="15"/>
      <c r="E93" s="15"/>
      <c r="F93" s="15"/>
      <c r="G93" s="15"/>
      <c r="H93" s="15"/>
      <c r="I93" s="15"/>
      <c r="J93" s="15"/>
      <c r="K93" s="28">
        <f t="shared" si="23"/>
        <v>0</v>
      </c>
      <c r="L93" s="29">
        <f t="shared" si="24"/>
        <v>0.05</v>
      </c>
      <c r="M93" s="30">
        <f t="shared" si="25"/>
        <v>0</v>
      </c>
      <c r="N93" s="30">
        <f t="shared" si="26"/>
        <v>0</v>
      </c>
      <c r="O93" s="31"/>
      <c r="P93" s="15"/>
      <c r="Q93" s="15"/>
      <c r="R93" s="15"/>
    </row>
  </sheetData>
  <autoFilter ref="A4:R93">
    <extLst/>
  </autoFilter>
  <mergeCells count="12">
    <mergeCell ref="A1:R1"/>
    <mergeCell ref="A3:C3"/>
    <mergeCell ref="I3:N3"/>
    <mergeCell ref="D3:D4"/>
    <mergeCell ref="E3:E4"/>
    <mergeCell ref="F3:F4"/>
    <mergeCell ref="G3:G4"/>
    <mergeCell ref="H3:H4"/>
    <mergeCell ref="O3:O4"/>
    <mergeCell ref="P3:P4"/>
    <mergeCell ref="Q3:Q4"/>
    <mergeCell ref="R3:R4"/>
  </mergeCells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胡晶晶</cp:lastModifiedBy>
  <dcterms:created xsi:type="dcterms:W3CDTF">2006-09-16T00:00:00Z</dcterms:created>
  <dcterms:modified xsi:type="dcterms:W3CDTF">2023-01-06T07:40:31Z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9BBABCA1B66F44D081EAE08136B21AD4</vt:lpwstr>
  </property>
  <property fmtid="{D5CDD505-2E9C-101B-9397-08002B2CF9AE}" pid="3" name="KSOProductBuildVer">
    <vt:lpwstr>2052-11.1.0.12980</vt:lpwstr>
  </property>
</Properties>
</file>