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9" name="ID_89194CC15B154180AACDFB9763BC68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7065" y="1638300"/>
          <a:ext cx="1162685" cy="7073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6F3CF2CE498140E58EEAFF4DEE5793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14125" y="3413125"/>
          <a:ext cx="703580" cy="726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64A10DA02B84A7DABC7C8C323A300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90250" y="2559050"/>
          <a:ext cx="2000250" cy="636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8C5BD6FEF7CE469E9DAEBBFECC3B465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852150" y="1571625"/>
          <a:ext cx="1816100" cy="816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D0BBE8A510CA4C358EC16E6CDB8BEB0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46205" y="5207000"/>
          <a:ext cx="354330" cy="726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20BD7ED1313F4659B53791103A6526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23625" y="4343400"/>
          <a:ext cx="1080135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6BFAF1ACFA584FA991988A9BBF31614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137900" y="6099175"/>
          <a:ext cx="1080135" cy="762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D1557D51C4FE40C2A58D8813938D429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118850" y="7029450"/>
          <a:ext cx="1080135" cy="693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785028A7E821440695FC7F84954EDA3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547475" y="7883525"/>
          <a:ext cx="360045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F2CA21325BFD4DC0A0D43C1CF3FED97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6200000">
          <a:off x="11364595" y="8748395"/>
          <a:ext cx="607695" cy="9004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B1F4C2202F714EEDA5597DBBEB8BCF8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509375" y="9744075"/>
          <a:ext cx="360045" cy="7797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D5BC40EE80E431D98B546DF9832F1A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672435" y="2540000"/>
          <a:ext cx="1800225" cy="6819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A6F9EB3930B94D339245B6AF6A28797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701010" y="3441700"/>
          <a:ext cx="1800225" cy="705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35475FD191954604A5A539F2485E643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691485" y="5197475"/>
          <a:ext cx="1800225" cy="7632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DE295FE2879A47F288674335BB577B1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758160" y="6089650"/>
          <a:ext cx="1800225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2F6FBF8115864F309022D7AFB46F39A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681960" y="4343400"/>
          <a:ext cx="1800225" cy="6584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71BC967D91FF46AE8F6A169AED3E27ED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739110" y="7038975"/>
          <a:ext cx="1800225" cy="676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5F1C4E8DFC77488B8E92ACC18BA4B86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710535" y="7921625"/>
          <a:ext cx="1800225" cy="673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CAEC58D932374F55AAF27A88FEB4C2A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767685" y="8870950"/>
          <a:ext cx="1800225" cy="663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180F5B2D964342B19DB6C15BA659D77F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5787370" y="9753600"/>
          <a:ext cx="1800860" cy="655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3F7B188357114C95B78F3180E16A8BA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109575" y="2568575"/>
          <a:ext cx="1924685" cy="673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F61CC3F33A764763A583AE44B852E88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3081000" y="1562100"/>
          <a:ext cx="1953260" cy="816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873681F5E30A4DF9B1795997879B999B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042900" y="3394075"/>
          <a:ext cx="1991360" cy="777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C77B82F5842E4289BAE49AD5FC11A41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3328650" y="4333875"/>
          <a:ext cx="1159510" cy="654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5B50A4D2FF6C499C99E62BFF71BBFB4C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3785850" y="5207000"/>
          <a:ext cx="334645" cy="726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77F8D0FA7936413D8B9817839240530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3385800" y="6099175"/>
          <a:ext cx="1080135" cy="755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A7FF2D29969E435D90EE4B3A95049C4D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366750" y="6991350"/>
          <a:ext cx="1080135" cy="807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66B3F8FE8E244CCCBACBBB840FF2A52A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3738225" y="7902575"/>
          <a:ext cx="360045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FEC0E8790B9C414A9453CA2D9C80919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3309600" y="8804275"/>
          <a:ext cx="1080135" cy="786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FFC379185E4E40168671A43AA4F4EFB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3281660" y="9696450"/>
          <a:ext cx="1170940" cy="7499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097E12D155D74EDEA593DD57B85B115B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546590" y="3451225"/>
          <a:ext cx="1153160" cy="708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59BEC2FDD0D54A32A3BC6529FDD6103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537065" y="2520950"/>
          <a:ext cx="1162685" cy="695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F2ADEEB978754267873D4391ECFB96D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565640" y="5187950"/>
          <a:ext cx="1134110" cy="690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153CCE8F59014C169BF727AFC7AF416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546590" y="4314825"/>
          <a:ext cx="1153160" cy="701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D8415486E50742DA976F77ABFC0BDDC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575165" y="6137275"/>
          <a:ext cx="1124585" cy="7004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F4C3750CCEED4F4280AEBF2F0ABD28FB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546590" y="7048500"/>
          <a:ext cx="1153160" cy="678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9351C119273241B996FA1950B392736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537065" y="7883525"/>
          <a:ext cx="1162685" cy="718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B77E02F62524F5498581C780CF7A63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527540" y="8861425"/>
          <a:ext cx="1172210" cy="687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657D3593DBBD4503B6F6BAE092A66F9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509125" y="9725025"/>
          <a:ext cx="1170940" cy="7137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" name="ID_8E23F5F5CCA64A0AA7766AF83EF43F5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5483840" y="1605915"/>
          <a:ext cx="2066925" cy="7277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<sst xmlns="http://schemas.openxmlformats.org/spreadsheetml/2006/main" count="107" uniqueCount="62">
  <si>
    <t>特殊客户车辆免费停车申请表</t>
  </si>
  <si>
    <t>序号</t>
  </si>
  <si>
    <t>项目名称</t>
  </si>
  <si>
    <t>车主姓名</t>
  </si>
  <si>
    <t>楼栋号/房间号</t>
  </si>
  <si>
    <t>车位号</t>
  </si>
  <si>
    <t>授权原因</t>
  </si>
  <si>
    <t>授权类别（续期/新增）</t>
  </si>
  <si>
    <t>授权期限
（2025.10.1-2025.12.31）</t>
  </si>
  <si>
    <t>联系电话</t>
  </si>
  <si>
    <t>车牌号</t>
  </si>
  <si>
    <t>身份证照片</t>
  </si>
  <si>
    <t>驾驶证照片</t>
  </si>
  <si>
    <t>行驶证照片</t>
  </si>
  <si>
    <t>工作证照片</t>
  </si>
  <si>
    <t>历史无欠费截图凭据
（天问系统缴费截图凭据）</t>
  </si>
  <si>
    <t>备注</t>
  </si>
  <si>
    <t>郑州融信融园</t>
  </si>
  <si>
    <t>邢魏斌</t>
  </si>
  <si>
    <t>12-01-0602</t>
  </si>
  <si>
    <t>A550</t>
  </si>
  <si>
    <t>特殊客户</t>
  </si>
  <si>
    <t>新增</t>
  </si>
  <si>
    <t>2025.10.1-2025.12.31</t>
  </si>
  <si>
    <t>豫VV22F2</t>
  </si>
  <si>
    <t>此客户为特殊客户，业主代表，对物业工作比较支持，经核实，该户业主不存在欠费情况，后续财务会统一走流程消除天问系统欠费数据。</t>
  </si>
  <si>
    <t>王丽</t>
  </si>
  <si>
    <t>09-01-0103</t>
  </si>
  <si>
    <t>A269</t>
  </si>
  <si>
    <t>豫AGU895豫AH276S</t>
  </si>
  <si>
    <t>时浩东</t>
  </si>
  <si>
    <t>10-01-1101</t>
  </si>
  <si>
    <t>B589</t>
  </si>
  <si>
    <t>豫AT3Z23</t>
  </si>
  <si>
    <t>田静</t>
  </si>
  <si>
    <t>03-01-0603</t>
  </si>
  <si>
    <t>B060</t>
  </si>
  <si>
    <t>粤L89T06</t>
  </si>
  <si>
    <t>李珂</t>
  </si>
  <si>
    <t>03-01-3303</t>
  </si>
  <si>
    <t>E028</t>
  </si>
  <si>
    <t>豫AA52378</t>
  </si>
  <si>
    <t>赵圆圆</t>
  </si>
  <si>
    <t>04-01-3303</t>
  </si>
  <si>
    <t>B932</t>
  </si>
  <si>
    <t>豫VS8S82</t>
  </si>
  <si>
    <t>贾人铭</t>
  </si>
  <si>
    <t>10-01-1201</t>
  </si>
  <si>
    <t>B620</t>
  </si>
  <si>
    <t>豫A9M9k7/豫AT99L8</t>
  </si>
  <si>
    <t>赵晶晶</t>
  </si>
  <si>
    <t>05-01-2401</t>
  </si>
  <si>
    <t>A190</t>
  </si>
  <si>
    <t>豫AFJ8586</t>
  </si>
  <si>
    <t>孔雪梅</t>
  </si>
  <si>
    <t>12-01-1601</t>
  </si>
  <si>
    <t>A578</t>
  </si>
  <si>
    <t>豫S9P020</t>
  </si>
  <si>
    <t>陈捷</t>
  </si>
  <si>
    <t>11-01-0504</t>
  </si>
  <si>
    <t>B238</t>
  </si>
  <si>
    <t>豫ADJ6075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</si>
</sst>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H4" sqref="H4"/>
    </sheetView>
  </sheetViews>
  <sheetFormatPr defaultColWidth="9" defaultRowHeight="71" customHeight="1"/>
  <cols>
    <col min="1" max="1" width="4.87962962962963" style="1" customWidth="1"/>
    <col min="2" max="2" width="13.6296296296296" style="1" customWidth="1"/>
    <col min="3" max="3" width="7.75" style="1" customWidth="1"/>
    <col min="4" max="4" width="13.3796296296296" style="1" customWidth="1"/>
    <col min="5" max="5" width="6.37962962962963" style="1" customWidth="1"/>
    <col min="6" max="6" width="9" style="1" customWidth="1"/>
    <col min="7" max="7" width="10.5" style="1" customWidth="1"/>
    <col min="8" max="8" width="27.25" style="1" customWidth="1"/>
    <col min="9" max="9" width="13.75" style="1" customWidth="1"/>
    <col min="10" max="10" width="9.5" style="1" customWidth="1"/>
    <col min="11" max="11" width="15.8796296296296" style="1" customWidth="1"/>
    <col min="12" max="12" width="28.75" style="1" customWidth="1"/>
    <col min="13" max="13" width="28.1296296296296" style="1" customWidth="1"/>
    <col min="14" max="14" width="14.5" style="1" hidden="1" customWidth="1"/>
    <col min="15" max="15" width="40.1296296296296" style="2" customWidth="1"/>
    <col min="16" max="16" width="11.5" style="1" customWidth="1"/>
    <col min="17" max="16384" width="9" style="1"/>
  </cols>
  <sheetData>
    <row r="1" ht="50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8"/>
      <c r="P1" s="9"/>
    </row>
    <row r="2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0" t="s">
        <v>15</v>
      </c>
      <c r="P2" s="5" t="s">
        <v>16</v>
      </c>
    </row>
    <row r="3" customHeight="1" spans="1:16">
      <c r="A3" s="5"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>
        <v>13140099778</v>
      </c>
      <c r="J3" s="5" t="s">
        <v>24</v>
      </c>
      <c r="K3" s="5" t="str">
        <f>_xlfn.DISPIMG("ID_89194CC15B154180AACDFB9763BC6896",1)</f>
        <v>=DISPIMG("ID_89194CC15B154180AACDFB9763BC6896",1)</v>
      </c>
      <c r="L3" s="5" t="str">
        <f>_xlfn.DISPIMG("ID_8C5BD6FEF7CE469E9DAEBBFECC3B465C",1)</f>
        <v>=DISPIMG("ID_8C5BD6FEF7CE469E9DAEBBFECC3B465C",1)</v>
      </c>
      <c r="M3" s="5" t="str">
        <f>_xlfn.DISPIMG("ID_F61CC3F33A764763A583AE44B852E882",1)</f>
        <v>=DISPIMG("ID_F61CC3F33A764763A583AE44B852E882",1)</v>
      </c>
      <c r="N3" s="5"/>
      <c r="O3" s="10" t="str">
        <f>_xlfn.DISPIMG("ID_8E23F5F5CCA64A0AA7766AF83EF43F52",1)</f>
        <v>=DISPIMG("ID_8E23F5F5CCA64A0AA7766AF83EF43F52",1)</v>
      </c>
      <c r="P3" s="6" t="s">
        <v>25</v>
      </c>
    </row>
    <row r="4" customHeight="1" spans="1:16">
      <c r="A4" s="5">
        <v>2</v>
      </c>
      <c r="B4" s="5" t="s">
        <v>17</v>
      </c>
      <c r="C4" s="5" t="s">
        <v>26</v>
      </c>
      <c r="D4" s="5" t="s">
        <v>27</v>
      </c>
      <c r="E4" s="5" t="s">
        <v>28</v>
      </c>
      <c r="F4" s="5" t="s">
        <v>21</v>
      </c>
      <c r="G4" s="5" t="s">
        <v>22</v>
      </c>
      <c r="H4" s="5" t="s">
        <v>23</v>
      </c>
      <c r="I4" s="5">
        <v>13526616036</v>
      </c>
      <c r="J4" s="6" t="s">
        <v>29</v>
      </c>
      <c r="K4" s="5" t="str">
        <f>_xlfn.DISPIMG("ID_59BEC2FDD0D54A32A3BC6529FDD61036",1)</f>
        <v>=DISPIMG("ID_59BEC2FDD0D54A32A3BC6529FDD61036",1)</v>
      </c>
      <c r="L4" s="5" t="str">
        <f>_xlfn.DISPIMG("ID_A64A10DA02B84A7DABC7C8C323A30089",1)</f>
        <v>=DISPIMG("ID_A64A10DA02B84A7DABC7C8C323A30089",1)</v>
      </c>
      <c r="M4" s="5" t="str">
        <f>_xlfn.DISPIMG("ID_3F7B188357114C95B78F3180E16A8BA8",1)</f>
        <v>=DISPIMG("ID_3F7B188357114C95B78F3180E16A8BA8",1)</v>
      </c>
      <c r="N4" s="5"/>
      <c r="O4" s="10" t="str">
        <f>_xlfn.DISPIMG("ID_CD5BC40EE80E431D98B546DF9832F1A5",1)</f>
        <v>=DISPIMG("ID_CD5BC40EE80E431D98B546DF9832F1A5",1)</v>
      </c>
      <c r="P4" s="6" t="s">
        <v>25</v>
      </c>
    </row>
    <row r="5" customHeight="1" spans="1:16">
      <c r="A5" s="5">
        <v>3</v>
      </c>
      <c r="B5" s="5" t="s">
        <v>17</v>
      </c>
      <c r="C5" s="5" t="s">
        <v>30</v>
      </c>
      <c r="D5" s="5" t="s">
        <v>31</v>
      </c>
      <c r="E5" s="5" t="s">
        <v>32</v>
      </c>
      <c r="F5" s="5" t="s">
        <v>21</v>
      </c>
      <c r="G5" s="5" t="s">
        <v>22</v>
      </c>
      <c r="H5" s="5" t="s">
        <v>23</v>
      </c>
      <c r="I5" s="5">
        <v>13849003472</v>
      </c>
      <c r="J5" s="5" t="s">
        <v>33</v>
      </c>
      <c r="K5" s="5" t="str">
        <f>_xlfn.DISPIMG("ID_097E12D155D74EDEA593DD57B85B115B",1)</f>
        <v>=DISPIMG("ID_097E12D155D74EDEA593DD57B85B115B",1)</v>
      </c>
      <c r="L5" s="5" t="str">
        <f>_xlfn.DISPIMG("ID_6F3CF2CE498140E58EEAFF4DEE579389",1)</f>
        <v>=DISPIMG("ID_6F3CF2CE498140E58EEAFF4DEE579389",1)</v>
      </c>
      <c r="M5" s="5" t="str">
        <f>_xlfn.DISPIMG("ID_873681F5E30A4DF9B1795997879B999B",1)</f>
        <v>=DISPIMG("ID_873681F5E30A4DF9B1795997879B999B",1)</v>
      </c>
      <c r="N5" s="5"/>
      <c r="O5" s="10" t="str">
        <f>_xlfn.DISPIMG("ID_A6F9EB3930B94D339245B6AF6A28797F",1)</f>
        <v>=DISPIMG("ID_A6F9EB3930B94D339245B6AF6A28797F",1)</v>
      </c>
      <c r="P5" s="6" t="s">
        <v>25</v>
      </c>
    </row>
    <row r="6" customHeight="1" spans="1:16">
      <c r="A6" s="5">
        <v>4</v>
      </c>
      <c r="B6" s="5" t="s">
        <v>17</v>
      </c>
      <c r="C6" s="5" t="s">
        <v>34</v>
      </c>
      <c r="D6" s="5" t="s">
        <v>35</v>
      </c>
      <c r="E6" s="5" t="s">
        <v>36</v>
      </c>
      <c r="F6" s="5" t="s">
        <v>21</v>
      </c>
      <c r="G6" s="5" t="s">
        <v>22</v>
      </c>
      <c r="H6" s="5" t="s">
        <v>23</v>
      </c>
      <c r="I6" s="5">
        <v>16639189956</v>
      </c>
      <c r="J6" s="5" t="s">
        <v>37</v>
      </c>
      <c r="K6" s="5" t="str">
        <f>_xlfn.DISPIMG("ID_153CCE8F59014C169BF727AFC7AF4167",1)</f>
        <v>=DISPIMG("ID_153CCE8F59014C169BF727AFC7AF4167",1)</v>
      </c>
      <c r="L6" s="5" t="str">
        <f>_xlfn.DISPIMG("ID_20BD7ED1313F4659B53791103A652641",1)</f>
        <v>=DISPIMG("ID_20BD7ED1313F4659B53791103A652641",1)</v>
      </c>
      <c r="M6" s="5" t="str">
        <f>_xlfn.DISPIMG("ID_C77B82F5842E4289BAE49AD5FC11A41D",1)</f>
        <v>=DISPIMG("ID_C77B82F5842E4289BAE49AD5FC11A41D",1)</v>
      </c>
      <c r="N6" s="5"/>
      <c r="O6" s="10" t="str">
        <f>_xlfn.DISPIMG("ID_2F6FBF8115864F309022D7AFB46F39AE",1)</f>
        <v>=DISPIMG("ID_2F6FBF8115864F309022D7AFB46F39AE",1)</v>
      </c>
      <c r="P6" s="6" t="s">
        <v>25</v>
      </c>
    </row>
    <row r="7" customHeight="1" spans="1:16">
      <c r="A7" s="5">
        <v>5</v>
      </c>
      <c r="B7" s="5" t="s">
        <v>17</v>
      </c>
      <c r="C7" s="5" t="s">
        <v>38</v>
      </c>
      <c r="D7" s="5" t="s">
        <v>39</v>
      </c>
      <c r="E7" s="5" t="s">
        <v>40</v>
      </c>
      <c r="F7" s="5" t="s">
        <v>21</v>
      </c>
      <c r="G7" s="5" t="s">
        <v>22</v>
      </c>
      <c r="H7" s="5" t="s">
        <v>23</v>
      </c>
      <c r="I7" s="5">
        <v>18503807000</v>
      </c>
      <c r="J7" s="5" t="s">
        <v>41</v>
      </c>
      <c r="K7" s="5" t="str">
        <f>_xlfn.DISPIMG("ID_F2ADEEB978754267873D4391ECFB96D3",1)</f>
        <v>=DISPIMG("ID_F2ADEEB978754267873D4391ECFB96D3",1)</v>
      </c>
      <c r="L7" s="5" t="str">
        <f>_xlfn.DISPIMG("ID_D0BBE8A510CA4C358EC16E6CDB8BEB0E",1)</f>
        <v>=DISPIMG("ID_D0BBE8A510CA4C358EC16E6CDB8BEB0E",1)</v>
      </c>
      <c r="M7" s="5" t="str">
        <f>_xlfn.DISPIMG("ID_5B50A4D2FF6C499C99E62BFF71BBFB4C",1)</f>
        <v>=DISPIMG("ID_5B50A4D2FF6C499C99E62BFF71BBFB4C",1)</v>
      </c>
      <c r="N7" s="5"/>
      <c r="O7" s="10" t="str">
        <f>_xlfn.DISPIMG("ID_35475FD191954604A5A539F2485E6437",1)</f>
        <v>=DISPIMG("ID_35475FD191954604A5A539F2485E6437",1)</v>
      </c>
      <c r="P7" s="6" t="s">
        <v>25</v>
      </c>
    </row>
    <row r="8" customHeight="1" spans="1:16">
      <c r="A8" s="5">
        <v>6</v>
      </c>
      <c r="B8" s="7" t="s">
        <v>17</v>
      </c>
      <c r="C8" s="7" t="s">
        <v>42</v>
      </c>
      <c r="D8" s="7" t="s">
        <v>43</v>
      </c>
      <c r="E8" s="7" t="s">
        <v>44</v>
      </c>
      <c r="F8" s="7" t="s">
        <v>21</v>
      </c>
      <c r="G8" s="7" t="s">
        <v>22</v>
      </c>
      <c r="H8" s="5" t="s">
        <v>23</v>
      </c>
      <c r="I8" s="7">
        <v>18503899198</v>
      </c>
      <c r="J8" s="7" t="s">
        <v>45</v>
      </c>
      <c r="K8" s="7" t="str">
        <f>_xlfn.DISPIMG("ID_D8415486E50742DA976F77ABFC0BDDC7",1)</f>
        <v>=DISPIMG("ID_D8415486E50742DA976F77ABFC0BDDC7",1)</v>
      </c>
      <c r="L8" s="7" t="str">
        <f>_xlfn.DISPIMG("ID_6BFAF1ACFA584FA991988A9BBF31614C",1)</f>
        <v>=DISPIMG("ID_6BFAF1ACFA584FA991988A9BBF31614C",1)</v>
      </c>
      <c r="M8" s="7" t="str">
        <f>_xlfn.DISPIMG("ID_77F8D0FA7936413D8B9817839240530F",1)</f>
        <v>=DISPIMG("ID_77F8D0FA7936413D8B9817839240530F",1)</v>
      </c>
      <c r="N8" s="7"/>
      <c r="O8" s="11" t="str">
        <f>_xlfn.DISPIMG("ID_DE295FE2879A47F288674335BB577B11",1)</f>
        <v>=DISPIMG("ID_DE295FE2879A47F288674335BB577B11",1)</v>
      </c>
      <c r="P8" s="6" t="s">
        <v>25</v>
      </c>
    </row>
    <row r="9" customHeight="1" spans="1:17">
      <c r="A9" s="5">
        <v>7</v>
      </c>
      <c r="B9" s="5" t="s">
        <v>17</v>
      </c>
      <c r="C9" s="5" t="s">
        <v>46</v>
      </c>
      <c r="D9" s="5" t="s">
        <v>47</v>
      </c>
      <c r="E9" s="5" t="s">
        <v>48</v>
      </c>
      <c r="F9" s="5" t="s">
        <v>21</v>
      </c>
      <c r="G9" s="5" t="s">
        <v>22</v>
      </c>
      <c r="H9" s="5" t="s">
        <v>23</v>
      </c>
      <c r="I9" s="5">
        <v>15638595999</v>
      </c>
      <c r="J9" s="6" t="s">
        <v>49</v>
      </c>
      <c r="K9" s="5" t="str">
        <f>_xlfn.DISPIMG("ID_F4C3750CCEED4F4280AEBF2F0ABD28FB",1)</f>
        <v>=DISPIMG("ID_F4C3750CCEED4F4280AEBF2F0ABD28FB",1)</v>
      </c>
      <c r="L9" s="5" t="str">
        <f>_xlfn.DISPIMG("ID_D1557D51C4FE40C2A58D8813938D429D",1)</f>
        <v>=DISPIMG("ID_D1557D51C4FE40C2A58D8813938D429D",1)</v>
      </c>
      <c r="M9" s="5" t="str">
        <f>_xlfn.DISPIMG("ID_A7FF2D29969E435D90EE4B3A95049C4D",1)</f>
        <v>=DISPIMG("ID_A7FF2D29969E435D90EE4B3A95049C4D",1)</v>
      </c>
      <c r="N9" s="5"/>
      <c r="O9" s="10" t="str">
        <f>_xlfn.DISPIMG("ID_71BC967D91FF46AE8F6A169AED3E27ED",1)</f>
        <v>=DISPIMG("ID_71BC967D91FF46AE8F6A169AED3E27ED",1)</v>
      </c>
      <c r="P9" s="6" t="s">
        <v>25</v>
      </c>
      <c r="Q9" s="12"/>
    </row>
    <row r="10" customHeight="1" spans="1:16">
      <c r="A10" s="5">
        <v>8</v>
      </c>
      <c r="B10" s="5" t="s">
        <v>17</v>
      </c>
      <c r="C10" s="5" t="s">
        <v>50</v>
      </c>
      <c r="D10" s="5" t="s">
        <v>51</v>
      </c>
      <c r="E10" s="5" t="s">
        <v>52</v>
      </c>
      <c r="F10" s="5" t="s">
        <v>21</v>
      </c>
      <c r="G10" s="5" t="s">
        <v>22</v>
      </c>
      <c r="H10" s="5" t="s">
        <v>23</v>
      </c>
      <c r="I10" s="5">
        <v>17803871787</v>
      </c>
      <c r="J10" s="5" t="s">
        <v>53</v>
      </c>
      <c r="K10" s="5" t="str">
        <f>_xlfn.DISPIMG("ID_9351C119273241B996FA1950B392736E",1)</f>
        <v>=DISPIMG("ID_9351C119273241B996FA1950B392736E",1)</v>
      </c>
      <c r="L10" s="5" t="str">
        <f>_xlfn.DISPIMG("ID_785028A7E821440695FC7F84954EDA33",1)</f>
        <v>=DISPIMG("ID_785028A7E821440695FC7F84954EDA33",1)</v>
      </c>
      <c r="M10" s="5" t="str">
        <f>_xlfn.DISPIMG("ID_66B3F8FE8E244CCCBACBBB840FF2A52A",1)</f>
        <v>=DISPIMG("ID_66B3F8FE8E244CCCBACBBB840FF2A52A",1)</v>
      </c>
      <c r="N10" s="5"/>
      <c r="O10" s="10" t="str">
        <f>_xlfn.DISPIMG("ID_5F1C4E8DFC77488B8E92ACC18BA4B86A",1)</f>
        <v>=DISPIMG("ID_5F1C4E8DFC77488B8E92ACC18BA4B86A",1)</v>
      </c>
      <c r="P10" s="6" t="s">
        <v>25</v>
      </c>
    </row>
    <row r="11" customHeight="1" spans="1:16">
      <c r="A11" s="5">
        <v>9</v>
      </c>
      <c r="B11" s="5" t="s">
        <v>17</v>
      </c>
      <c r="C11" s="5" t="s">
        <v>54</v>
      </c>
      <c r="D11" s="5" t="s">
        <v>55</v>
      </c>
      <c r="E11" s="5" t="s">
        <v>56</v>
      </c>
      <c r="F11" s="5" t="s">
        <v>21</v>
      </c>
      <c r="G11" s="5" t="s">
        <v>22</v>
      </c>
      <c r="H11" s="5" t="s">
        <v>23</v>
      </c>
      <c r="I11" s="5">
        <v>17839791709</v>
      </c>
      <c r="J11" s="5" t="s">
        <v>57</v>
      </c>
      <c r="K11" s="5" t="str">
        <f>_xlfn.DISPIMG("ID_4B77E02F62524F5498581C780CF7A631",1)</f>
        <v>=DISPIMG("ID_4B77E02F62524F5498581C780CF7A631",1)</v>
      </c>
      <c r="L11" s="5" t="str">
        <f>_xlfn.DISPIMG("ID_F2CA21325BFD4DC0A0D43C1CF3FED976",1)</f>
        <v>=DISPIMG("ID_F2CA21325BFD4DC0A0D43C1CF3FED976",1)</v>
      </c>
      <c r="M11" s="5" t="str">
        <f>_xlfn.DISPIMG("ID_FEC0E8790B9C414A9453CA2D9C809198",1)</f>
        <v>=DISPIMG("ID_FEC0E8790B9C414A9453CA2D9C809198",1)</v>
      </c>
      <c r="N11" s="5"/>
      <c r="O11" s="10" t="str">
        <f>_xlfn.DISPIMG("ID_CAEC58D932374F55AAF27A88FEB4C2A6",1)</f>
        <v>=DISPIMG("ID_CAEC58D932374F55AAF27A88FEB4C2A6",1)</v>
      </c>
      <c r="P11" s="6" t="s">
        <v>25</v>
      </c>
    </row>
    <row r="12" customHeight="1" spans="1:16">
      <c r="A12" s="5">
        <v>10</v>
      </c>
      <c r="B12" s="5" t="s">
        <v>17</v>
      </c>
      <c r="C12" s="5" t="s">
        <v>58</v>
      </c>
      <c r="D12" s="5" t="s">
        <v>59</v>
      </c>
      <c r="E12" s="6" t="s">
        <v>60</v>
      </c>
      <c r="F12" s="5" t="s">
        <v>21</v>
      </c>
      <c r="G12" s="5" t="s">
        <v>22</v>
      </c>
      <c r="H12" s="5" t="s">
        <v>23</v>
      </c>
      <c r="I12" s="5">
        <v>15652992725</v>
      </c>
      <c r="J12" s="5" t="s">
        <v>61</v>
      </c>
      <c r="K12" s="5" t="str">
        <f>_xlfn.DISPIMG("ID_657D3593DBBD4503B6F6BAE092A66F99",1)</f>
        <v>=DISPIMG("ID_657D3593DBBD4503B6F6BAE092A66F99",1)</v>
      </c>
      <c r="L12" s="5" t="str">
        <f>_xlfn.DISPIMG("ID_B1F4C2202F714EEDA5597DBBEB8BCF8B",1)</f>
        <v>=DISPIMG("ID_B1F4C2202F714EEDA5597DBBEB8BCF8B",1)</v>
      </c>
      <c r="M12" s="5" t="str">
        <f>_xlfn.DISPIMG("ID_FFC379185E4E40168671A43AA4F4EFB7",1)</f>
        <v>=DISPIMG("ID_FFC379185E4E40168671A43AA4F4EFB7",1)</v>
      </c>
      <c r="N12" s="5"/>
      <c r="O12" s="10" t="str">
        <f>_xlfn.DISPIMG("ID_180F5B2D964342B19DB6C15BA659D77F",1)</f>
        <v>=DISPIMG("ID_180F5B2D964342B19DB6C15BA659D77F",1)</v>
      </c>
      <c r="P12" s="6" t="s">
        <v>25</v>
      </c>
    </row>
  </sheetData>
  <autoFilter xmlns:etc="http://www.wps.cn/officeDocument/2017/etCustomData" ref="A1:P12" etc:filterBottomFollowUsedRange="0">
    <extLst/>
  </autoFilter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2" workbookViewId="0">
      <selection activeCell="D19" sqref="D19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前台财务</dc:creator>
  <cp:lastModifiedBy>横推八百无对手</cp:lastModifiedBy>
  <dcterms:created xsi:type="dcterms:W3CDTF">2023-05-12T11:15:00Z</dcterms:created>
  <dcterms:modified xsi:type="dcterms:W3CDTF">2025-09-17T02:13:08Z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87582ADE6EFE46099729C92CB6D928D1_13</vt:lpwstr>
  </property>
</Properties>
</file>